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xr:revisionPtr revIDLastSave="0" documentId="13_ncr:1_{BC9B21D7-3EA3-4182-A8D1-A0DF8260196C}" xr6:coauthVersionLast="47" xr6:coauthVersionMax="47" xr10:uidLastSave="{00000000-0000-0000-0000-000000000000}"/>
  <bookViews>
    <workbookView xWindow="3540" yWindow="3540" windowWidth="21600" windowHeight="11295" activeTab="3" xr2:uid="{00000000-000D-0000-FFFF-FFFF00000000}"/>
  </bookViews>
  <sheets>
    <sheet name="Sažetak" sheetId="9" r:id="rId1"/>
    <sheet name="Prihodi i rashodi-ekon.klasif." sheetId="10" r:id="rId2"/>
    <sheet name="Prihodi i rashodi-izvori" sheetId="5" r:id="rId3"/>
    <sheet name="Prih i rashodi-prog.,ekon,izvr" sheetId="19" r:id="rId4"/>
    <sheet name="Rashodi-funkcijska" sheetId="18" r:id="rId5"/>
  </sheets>
  <definedNames>
    <definedName name="_xlnm._FilterDatabase" localSheetId="1" hidden="1">'Prihodi i rashodi-ekon.klasif.'!#REF!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9" i="19" l="1"/>
  <c r="J160" i="19"/>
  <c r="J161" i="19"/>
  <c r="I159" i="19"/>
  <c r="I160" i="19"/>
  <c r="J142" i="19"/>
  <c r="J143" i="19"/>
  <c r="J144" i="19"/>
  <c r="J145" i="19"/>
  <c r="J146" i="19"/>
  <c r="I142" i="19"/>
  <c r="I143" i="19"/>
  <c r="I144" i="19"/>
  <c r="I145" i="19"/>
  <c r="I146" i="19"/>
  <c r="I62" i="19"/>
  <c r="I63" i="19"/>
  <c r="I64" i="19"/>
  <c r="I65" i="19"/>
  <c r="I66" i="19"/>
  <c r="I67" i="19"/>
  <c r="I69" i="19"/>
  <c r="I70" i="19"/>
  <c r="I71" i="19"/>
  <c r="I72" i="19"/>
  <c r="I73" i="19"/>
  <c r="I74" i="19"/>
  <c r="I75" i="19"/>
  <c r="I76" i="19"/>
  <c r="I77" i="19"/>
  <c r="J50" i="19"/>
  <c r="J51" i="19"/>
  <c r="J52" i="19"/>
  <c r="J53" i="19"/>
  <c r="J54" i="19"/>
  <c r="J55" i="19"/>
  <c r="J56" i="19"/>
  <c r="J57" i="19"/>
  <c r="I50" i="19"/>
  <c r="I51" i="19"/>
  <c r="I52" i="19"/>
  <c r="I53" i="19"/>
  <c r="I54" i="19"/>
  <c r="I55" i="19"/>
  <c r="I56" i="19"/>
  <c r="I57" i="19"/>
  <c r="H9" i="19"/>
  <c r="G9" i="19"/>
  <c r="F9" i="19"/>
  <c r="J38" i="19"/>
  <c r="J39" i="19"/>
  <c r="I38" i="19"/>
  <c r="I39" i="19"/>
  <c r="J118" i="19"/>
  <c r="I118" i="19"/>
  <c r="I112" i="19"/>
  <c r="J112" i="19"/>
  <c r="J120" i="19"/>
  <c r="I120" i="19"/>
  <c r="I225" i="19"/>
  <c r="J225" i="19"/>
  <c r="I227" i="19"/>
  <c r="J227" i="19"/>
  <c r="J74" i="19"/>
  <c r="J110" i="19"/>
  <c r="I110" i="19"/>
  <c r="J107" i="19"/>
  <c r="I107" i="19"/>
  <c r="J96" i="19"/>
  <c r="I96" i="19"/>
  <c r="J32" i="19"/>
  <c r="I32" i="19"/>
  <c r="J26" i="19"/>
  <c r="I26" i="19"/>
  <c r="J19" i="19"/>
  <c r="I19" i="19"/>
  <c r="F234" i="19"/>
  <c r="F198" i="19"/>
  <c r="F177" i="19"/>
  <c r="F171" i="19"/>
  <c r="F165" i="19"/>
  <c r="F158" i="19"/>
  <c r="F150" i="19"/>
  <c r="F141" i="19"/>
  <c r="F130" i="19"/>
  <c r="F81" i="19"/>
  <c r="F71" i="19"/>
  <c r="F61" i="19"/>
  <c r="E18" i="9"/>
  <c r="F18" i="9"/>
  <c r="E19" i="9"/>
  <c r="F19" i="9"/>
  <c r="E20" i="9"/>
  <c r="F20" i="9"/>
  <c r="E24" i="9"/>
  <c r="F24" i="9"/>
  <c r="E25" i="9"/>
  <c r="F25" i="9"/>
  <c r="E26" i="9"/>
  <c r="F26" i="9"/>
  <c r="J234" i="19" l="1"/>
  <c r="J233" i="19"/>
  <c r="I233" i="19"/>
  <c r="J232" i="19"/>
  <c r="I232" i="19"/>
  <c r="J231" i="19"/>
  <c r="J230" i="19"/>
  <c r="I230" i="19"/>
  <c r="J229" i="19"/>
  <c r="I229" i="19"/>
  <c r="J226" i="19"/>
  <c r="I226" i="19"/>
  <c r="J224" i="19"/>
  <c r="I224" i="19"/>
  <c r="J223" i="19"/>
  <c r="I223" i="19"/>
  <c r="J222" i="19"/>
  <c r="I222" i="19"/>
  <c r="J221" i="19"/>
  <c r="I221" i="19"/>
  <c r="J220" i="19"/>
  <c r="I220" i="19"/>
  <c r="J219" i="19"/>
  <c r="I219" i="19"/>
  <c r="J218" i="19"/>
  <c r="I218" i="19"/>
  <c r="J217" i="19"/>
  <c r="I217" i="19"/>
  <c r="J216" i="19"/>
  <c r="I216" i="19"/>
  <c r="J215" i="19"/>
  <c r="I215" i="19"/>
  <c r="J214" i="19"/>
  <c r="I214" i="19"/>
  <c r="J213" i="19"/>
  <c r="I213" i="19"/>
  <c r="J212" i="19"/>
  <c r="I212" i="19"/>
  <c r="J211" i="19"/>
  <c r="I211" i="19"/>
  <c r="J210" i="19"/>
  <c r="I210" i="19"/>
  <c r="J209" i="19"/>
  <c r="I209" i="19"/>
  <c r="J207" i="19"/>
  <c r="I207" i="19"/>
  <c r="J206" i="19"/>
  <c r="I206" i="19"/>
  <c r="J205" i="19"/>
  <c r="I205" i="19"/>
  <c r="J204" i="19"/>
  <c r="I204" i="19"/>
  <c r="J203" i="19"/>
  <c r="I203" i="19"/>
  <c r="J202" i="19"/>
  <c r="I202" i="19"/>
  <c r="J201" i="19"/>
  <c r="I201" i="19"/>
  <c r="J200" i="19"/>
  <c r="I200" i="19"/>
  <c r="J199" i="19"/>
  <c r="I199" i="19"/>
  <c r="J197" i="19"/>
  <c r="I197" i="19"/>
  <c r="J196" i="19"/>
  <c r="I196" i="19"/>
  <c r="J194" i="19"/>
  <c r="I194" i="19"/>
  <c r="J193" i="19"/>
  <c r="I193" i="19"/>
  <c r="J192" i="19"/>
  <c r="I192" i="19"/>
  <c r="J191" i="19"/>
  <c r="I191" i="19"/>
  <c r="J190" i="19"/>
  <c r="I190" i="19"/>
  <c r="J189" i="19"/>
  <c r="I189" i="19"/>
  <c r="J188" i="19"/>
  <c r="I188" i="19"/>
  <c r="J187" i="19"/>
  <c r="I187" i="19"/>
  <c r="J186" i="19"/>
  <c r="I186" i="19"/>
  <c r="J185" i="19"/>
  <c r="I185" i="19"/>
  <c r="J183" i="19"/>
  <c r="I183" i="19"/>
  <c r="J181" i="19"/>
  <c r="I181" i="19"/>
  <c r="J180" i="19"/>
  <c r="I180" i="19"/>
  <c r="J179" i="19"/>
  <c r="I179" i="19"/>
  <c r="J178" i="19"/>
  <c r="I178" i="19"/>
  <c r="J177" i="19"/>
  <c r="J176" i="19"/>
  <c r="I176" i="19"/>
  <c r="J175" i="19"/>
  <c r="I175" i="19"/>
  <c r="J173" i="19"/>
  <c r="I173" i="19"/>
  <c r="J172" i="19"/>
  <c r="I172" i="19"/>
  <c r="J171" i="19"/>
  <c r="J170" i="19"/>
  <c r="I170" i="19"/>
  <c r="J169" i="19"/>
  <c r="I169" i="19"/>
  <c r="J167" i="19"/>
  <c r="I167" i="19"/>
  <c r="J166" i="19"/>
  <c r="I166" i="19"/>
  <c r="J164" i="19"/>
  <c r="I164" i="19"/>
  <c r="J163" i="19"/>
  <c r="I163" i="19"/>
  <c r="I161" i="19"/>
  <c r="J157" i="19"/>
  <c r="I157" i="19"/>
  <c r="J156" i="19"/>
  <c r="I156" i="19"/>
  <c r="J155" i="19"/>
  <c r="I155" i="19"/>
  <c r="J153" i="19"/>
  <c r="I153" i="19"/>
  <c r="J152" i="19"/>
  <c r="I152" i="19"/>
  <c r="J151" i="19"/>
  <c r="I151" i="19"/>
  <c r="J149" i="19"/>
  <c r="I149" i="19"/>
  <c r="J148" i="19"/>
  <c r="I148" i="19"/>
  <c r="J140" i="19"/>
  <c r="I140" i="19"/>
  <c r="J139" i="19"/>
  <c r="I139" i="19"/>
  <c r="J137" i="19"/>
  <c r="I137" i="19"/>
  <c r="J136" i="19"/>
  <c r="I136" i="19"/>
  <c r="J135" i="19"/>
  <c r="I135" i="19"/>
  <c r="J134" i="19"/>
  <c r="I134" i="19"/>
  <c r="J133" i="19"/>
  <c r="I133" i="19"/>
  <c r="J132" i="19"/>
  <c r="I132" i="19"/>
  <c r="J131" i="19"/>
  <c r="I131" i="19"/>
  <c r="J129" i="19"/>
  <c r="I129" i="19"/>
  <c r="J128" i="19"/>
  <c r="I128" i="19"/>
  <c r="J126" i="19"/>
  <c r="I126" i="19"/>
  <c r="J125" i="19"/>
  <c r="I125" i="19"/>
  <c r="J124" i="19"/>
  <c r="I124" i="19"/>
  <c r="J123" i="19"/>
  <c r="I123" i="19"/>
  <c r="J122" i="19"/>
  <c r="I122" i="19"/>
  <c r="J121" i="19"/>
  <c r="I121" i="19"/>
  <c r="J119" i="19"/>
  <c r="I119" i="19"/>
  <c r="J117" i="19"/>
  <c r="I117" i="19"/>
  <c r="J116" i="19"/>
  <c r="I116" i="19"/>
  <c r="J115" i="19"/>
  <c r="I115" i="19"/>
  <c r="J114" i="19"/>
  <c r="I114" i="19"/>
  <c r="J113" i="19"/>
  <c r="I113" i="19"/>
  <c r="J111" i="19"/>
  <c r="I111" i="19"/>
  <c r="J109" i="19"/>
  <c r="I109" i="19"/>
  <c r="J108" i="19"/>
  <c r="I108" i="19"/>
  <c r="J106" i="19"/>
  <c r="I106" i="19"/>
  <c r="J105" i="19"/>
  <c r="I105" i="19"/>
  <c r="J104" i="19"/>
  <c r="I104" i="19"/>
  <c r="J103" i="19"/>
  <c r="I103" i="19"/>
  <c r="J102" i="19"/>
  <c r="I102" i="19"/>
  <c r="J101" i="19"/>
  <c r="I101" i="19"/>
  <c r="J100" i="19"/>
  <c r="I100" i="19"/>
  <c r="J99" i="19"/>
  <c r="I99" i="19"/>
  <c r="J98" i="19"/>
  <c r="I98" i="19"/>
  <c r="J97" i="19"/>
  <c r="I97" i="19"/>
  <c r="J95" i="19"/>
  <c r="I95" i="19"/>
  <c r="J94" i="19"/>
  <c r="I94" i="19"/>
  <c r="J93" i="19"/>
  <c r="I93" i="19"/>
  <c r="J92" i="19"/>
  <c r="I92" i="19"/>
  <c r="J91" i="19"/>
  <c r="I91" i="19"/>
  <c r="J90" i="19"/>
  <c r="I90" i="19"/>
  <c r="J89" i="19"/>
  <c r="I89" i="19"/>
  <c r="J88" i="19"/>
  <c r="I88" i="19"/>
  <c r="J87" i="19"/>
  <c r="I87" i="19"/>
  <c r="J86" i="19"/>
  <c r="I86" i="19"/>
  <c r="J85" i="19"/>
  <c r="I85" i="19"/>
  <c r="J84" i="19"/>
  <c r="J83" i="19"/>
  <c r="I83" i="19"/>
  <c r="J82" i="19"/>
  <c r="I82" i="19"/>
  <c r="J80" i="19"/>
  <c r="I80" i="19"/>
  <c r="J79" i="19"/>
  <c r="I79" i="19"/>
  <c r="J77" i="19"/>
  <c r="J76" i="19"/>
  <c r="J75" i="19"/>
  <c r="J73" i="19"/>
  <c r="J72" i="19"/>
  <c r="J71" i="19"/>
  <c r="J70" i="19"/>
  <c r="J69" i="19"/>
  <c r="J67" i="19"/>
  <c r="J66" i="19"/>
  <c r="J65" i="19"/>
  <c r="J64" i="19"/>
  <c r="J63" i="19"/>
  <c r="J62" i="19"/>
  <c r="J60" i="19"/>
  <c r="I60" i="19"/>
  <c r="J59" i="19"/>
  <c r="I59" i="19"/>
  <c r="J49" i="19"/>
  <c r="I49" i="19"/>
  <c r="J48" i="19"/>
  <c r="I48" i="19"/>
  <c r="J47" i="19"/>
  <c r="I47" i="19"/>
  <c r="J45" i="19"/>
  <c r="I45" i="19"/>
  <c r="J44" i="19"/>
  <c r="I44" i="19"/>
  <c r="J42" i="19"/>
  <c r="I42" i="19"/>
  <c r="J41" i="19"/>
  <c r="I41" i="19"/>
  <c r="J37" i="19"/>
  <c r="I37" i="19"/>
  <c r="J36" i="19"/>
  <c r="I36" i="19"/>
  <c r="J35" i="19"/>
  <c r="I35" i="19"/>
  <c r="J34" i="19"/>
  <c r="I34" i="19"/>
  <c r="J33" i="19"/>
  <c r="I33" i="19"/>
  <c r="J31" i="19"/>
  <c r="I31" i="19"/>
  <c r="J30" i="19"/>
  <c r="I30" i="19"/>
  <c r="J29" i="19"/>
  <c r="I29" i="19"/>
  <c r="J28" i="19"/>
  <c r="I28" i="19"/>
  <c r="J27" i="19"/>
  <c r="I27" i="19"/>
  <c r="J25" i="19"/>
  <c r="I25" i="19"/>
  <c r="J24" i="19"/>
  <c r="I24" i="19"/>
  <c r="J23" i="19"/>
  <c r="I23" i="19"/>
  <c r="J22" i="19"/>
  <c r="I22" i="19"/>
  <c r="J21" i="19"/>
  <c r="I21" i="19"/>
  <c r="J20" i="19"/>
  <c r="I20" i="19"/>
  <c r="J18" i="19"/>
  <c r="I18" i="19"/>
  <c r="J17" i="19"/>
  <c r="I17" i="19"/>
  <c r="J16" i="19"/>
  <c r="J15" i="19"/>
  <c r="I15" i="19"/>
  <c r="J14" i="19"/>
  <c r="I14" i="19"/>
  <c r="J13" i="19"/>
  <c r="I13" i="19"/>
  <c r="J12" i="19"/>
  <c r="I12" i="19"/>
  <c r="J11" i="19"/>
  <c r="I11" i="19"/>
  <c r="J9" i="19"/>
  <c r="J7" i="19"/>
  <c r="J6" i="19"/>
  <c r="I6" i="19"/>
  <c r="I171" i="19" l="1"/>
  <c r="J43" i="19"/>
  <c r="I61" i="19"/>
  <c r="J141" i="19"/>
  <c r="I150" i="19"/>
  <c r="J150" i="19"/>
  <c r="J158" i="19"/>
  <c r="J165" i="19"/>
  <c r="I177" i="19"/>
  <c r="I184" i="19"/>
  <c r="J184" i="19"/>
  <c r="J198" i="19"/>
  <c r="I43" i="19"/>
  <c r="J61" i="19"/>
  <c r="J81" i="19"/>
  <c r="I84" i="19"/>
  <c r="J130" i="19"/>
  <c r="I9" i="19"/>
  <c r="I7" i="19"/>
  <c r="I231" i="19"/>
  <c r="I130" i="19"/>
  <c r="I165" i="19"/>
  <c r="I198" i="19"/>
  <c r="I16" i="19"/>
  <c r="I141" i="19"/>
  <c r="I158" i="19"/>
  <c r="I81" i="19"/>
  <c r="I234" i="19"/>
  <c r="C30" i="5" l="1"/>
  <c r="D30" i="5"/>
  <c r="E30" i="5" s="1"/>
  <c r="B30" i="5"/>
  <c r="B15" i="5"/>
  <c r="D15" i="5"/>
  <c r="E22" i="5"/>
  <c r="F22" i="5"/>
  <c r="E23" i="5"/>
  <c r="F23" i="5"/>
  <c r="E24" i="5"/>
  <c r="F24" i="5"/>
  <c r="E25" i="5"/>
  <c r="F25" i="5"/>
  <c r="E26" i="5"/>
  <c r="F26" i="5"/>
  <c r="E27" i="5"/>
  <c r="F27" i="5"/>
  <c r="E28" i="5"/>
  <c r="F28" i="5"/>
  <c r="E29" i="5"/>
  <c r="F29" i="5"/>
  <c r="F21" i="5"/>
  <c r="E21" i="5"/>
  <c r="F14" i="5"/>
  <c r="E14" i="5"/>
  <c r="F13" i="5"/>
  <c r="E13" i="5"/>
  <c r="F12" i="5"/>
  <c r="E12" i="5"/>
  <c r="F11" i="5"/>
  <c r="E11" i="5"/>
  <c r="F10" i="5"/>
  <c r="E10" i="5"/>
  <c r="F9" i="5"/>
  <c r="E9" i="5"/>
  <c r="F8" i="5"/>
  <c r="E8" i="5"/>
  <c r="F7" i="5"/>
  <c r="E7" i="5"/>
  <c r="F6" i="5"/>
  <c r="E6" i="5"/>
  <c r="E14" i="18"/>
  <c r="F14" i="18"/>
  <c r="E15" i="18"/>
  <c r="F15" i="18"/>
  <c r="F13" i="18"/>
  <c r="E13" i="18"/>
  <c r="E108" i="10"/>
  <c r="F85" i="10"/>
  <c r="F86" i="10"/>
  <c r="F88" i="10"/>
  <c r="F89" i="10"/>
  <c r="F91" i="10"/>
  <c r="F92" i="10"/>
  <c r="F93" i="10"/>
  <c r="F96" i="10"/>
  <c r="F99" i="10"/>
  <c r="F100" i="10"/>
  <c r="F101" i="10"/>
  <c r="F102" i="10"/>
  <c r="F103" i="10"/>
  <c r="F105" i="10"/>
  <c r="F107" i="10"/>
  <c r="E102" i="10"/>
  <c r="E103" i="10"/>
  <c r="E105" i="10"/>
  <c r="E107" i="10"/>
  <c r="E91" i="10"/>
  <c r="E92" i="10"/>
  <c r="E96" i="10"/>
  <c r="E99" i="10"/>
  <c r="E100" i="10"/>
  <c r="E101" i="10"/>
  <c r="F79" i="10"/>
  <c r="F80" i="10"/>
  <c r="F82" i="10"/>
  <c r="F83" i="10"/>
  <c r="E80" i="10"/>
  <c r="E82" i="10"/>
  <c r="E85" i="10"/>
  <c r="E86" i="10"/>
  <c r="E88" i="10"/>
  <c r="E89" i="10"/>
  <c r="E7" i="10"/>
  <c r="F8" i="10"/>
  <c r="F9" i="10"/>
  <c r="F10" i="10"/>
  <c r="F12" i="10"/>
  <c r="F13" i="10"/>
  <c r="F14" i="10"/>
  <c r="F15" i="10"/>
  <c r="F17" i="10"/>
  <c r="F18" i="10"/>
  <c r="F20" i="10"/>
  <c r="F21" i="10"/>
  <c r="F24" i="10"/>
  <c r="F26" i="10"/>
  <c r="F27" i="10"/>
  <c r="F30" i="10"/>
  <c r="F31" i="10"/>
  <c r="F34" i="10"/>
  <c r="F35" i="10"/>
  <c r="F36" i="10"/>
  <c r="F38" i="10"/>
  <c r="F44" i="10"/>
  <c r="F46" i="10"/>
  <c r="F48" i="10"/>
  <c r="F49" i="10"/>
  <c r="F52" i="10"/>
  <c r="E8" i="10"/>
  <c r="E9" i="10"/>
  <c r="E10" i="10"/>
  <c r="E12" i="10"/>
  <c r="E13" i="10"/>
  <c r="E14" i="10"/>
  <c r="E15" i="10"/>
  <c r="E17" i="10"/>
  <c r="E18" i="10"/>
  <c r="E20" i="10"/>
  <c r="E21" i="10"/>
  <c r="E23" i="10"/>
  <c r="E24" i="10"/>
  <c r="E26" i="10"/>
  <c r="E27" i="10"/>
  <c r="E30" i="10"/>
  <c r="E31" i="10"/>
  <c r="E32" i="10"/>
  <c r="E33" i="10"/>
  <c r="E34" i="10"/>
  <c r="E35" i="10"/>
  <c r="E36" i="10"/>
  <c r="E38" i="10"/>
  <c r="E44" i="10"/>
  <c r="E46" i="10"/>
  <c r="E48" i="10"/>
  <c r="E49" i="10"/>
  <c r="E52" i="10"/>
  <c r="E53" i="10"/>
  <c r="F65" i="10"/>
  <c r="F66" i="10"/>
  <c r="F67" i="10"/>
  <c r="F68" i="10"/>
  <c r="F69" i="10"/>
  <c r="F70" i="10"/>
  <c r="F71" i="10"/>
  <c r="F72" i="10"/>
  <c r="F74" i="10"/>
  <c r="F75" i="10"/>
  <c r="F76" i="10"/>
  <c r="F77" i="10"/>
  <c r="F78" i="10"/>
  <c r="F55" i="10"/>
  <c r="F57" i="10"/>
  <c r="F58" i="10"/>
  <c r="F59" i="10"/>
  <c r="F60" i="10"/>
  <c r="F61" i="10"/>
  <c r="F62" i="10"/>
  <c r="F64" i="10"/>
  <c r="E64" i="10"/>
  <c r="E65" i="10"/>
  <c r="E66" i="10"/>
  <c r="E67" i="10"/>
  <c r="E68" i="10"/>
  <c r="E69" i="10"/>
  <c r="E70" i="10"/>
  <c r="E71" i="10"/>
  <c r="E72" i="10"/>
  <c r="E74" i="10"/>
  <c r="E75" i="10"/>
  <c r="E76" i="10"/>
  <c r="E77" i="10"/>
  <c r="E78" i="10"/>
  <c r="E79" i="10"/>
  <c r="E57" i="10"/>
  <c r="E58" i="10"/>
  <c r="E59" i="10"/>
  <c r="E60" i="10"/>
  <c r="E61" i="10"/>
  <c r="E62" i="10"/>
  <c r="E54" i="10"/>
  <c r="E55" i="10"/>
  <c r="F53" i="10"/>
  <c r="F54" i="10"/>
  <c r="F47" i="10"/>
  <c r="F81" i="10"/>
  <c r="E81" i="10"/>
  <c r="F84" i="10"/>
  <c r="F87" i="10"/>
  <c r="E87" i="10"/>
  <c r="F90" i="10"/>
  <c r="E90" i="10"/>
  <c r="F95" i="10"/>
  <c r="E95" i="10"/>
  <c r="E94" i="10"/>
  <c r="F106" i="10"/>
  <c r="E106" i="10"/>
  <c r="E25" i="10"/>
  <c r="E22" i="10"/>
  <c r="F16" i="10"/>
  <c r="F12" i="18"/>
  <c r="B12" i="18"/>
  <c r="E12" i="18" s="1"/>
  <c r="C21" i="9"/>
  <c r="D21" i="9"/>
  <c r="B21" i="9"/>
  <c r="F73" i="10"/>
  <c r="E47" i="10"/>
  <c r="E43" i="10"/>
  <c r="F98" i="10"/>
  <c r="F32" i="10"/>
  <c r="F19" i="10"/>
  <c r="D37" i="10"/>
  <c r="E28" i="10"/>
  <c r="F22" i="10"/>
  <c r="E19" i="10"/>
  <c r="F56" i="10"/>
  <c r="E56" i="10"/>
  <c r="F63" i="10"/>
  <c r="E63" i="10"/>
  <c r="E73" i="10"/>
  <c r="F11" i="10"/>
  <c r="F37" i="10"/>
  <c r="E11" i="10"/>
  <c r="E98" i="10"/>
  <c r="F29" i="10"/>
  <c r="B37" i="10"/>
  <c r="E37" i="10"/>
  <c r="B39" i="10"/>
  <c r="B11" i="9"/>
  <c r="E104" i="10"/>
  <c r="E84" i="10"/>
  <c r="F25" i="10"/>
  <c r="E45" i="10"/>
  <c r="F104" i="10"/>
  <c r="F45" i="10"/>
  <c r="F23" i="10"/>
  <c r="F33" i="10"/>
  <c r="F94" i="10"/>
  <c r="F7" i="10"/>
  <c r="E16" i="10"/>
  <c r="E51" i="10"/>
  <c r="F30" i="5" l="1"/>
  <c r="F15" i="5"/>
  <c r="E83" i="10"/>
  <c r="F97" i="10"/>
  <c r="E42" i="10"/>
  <c r="F42" i="10"/>
  <c r="F28" i="10"/>
  <c r="D39" i="10"/>
  <c r="F39" i="10" s="1"/>
  <c r="E97" i="10"/>
  <c r="F50" i="10"/>
  <c r="E50" i="10"/>
  <c r="F13" i="9"/>
  <c r="F9" i="9"/>
  <c r="E9" i="9"/>
  <c r="E21" i="9"/>
  <c r="F21" i="9"/>
  <c r="E15" i="5"/>
  <c r="F43" i="10"/>
  <c r="F51" i="10"/>
  <c r="E29" i="10"/>
  <c r="E39" i="10" l="1"/>
  <c r="F108" i="10"/>
  <c r="F41" i="10"/>
  <c r="F12" i="9"/>
  <c r="F10" i="9"/>
  <c r="E10" i="9"/>
  <c r="E41" i="10"/>
  <c r="E13" i="9"/>
  <c r="E93" i="10"/>
  <c r="F15" i="9" l="1"/>
  <c r="F11" i="9"/>
  <c r="E11" i="9"/>
  <c r="E15" i="9"/>
  <c r="E14" i="9"/>
  <c r="F14" i="9"/>
  <c r="E12" i="9"/>
</calcChain>
</file>

<file path=xl/sharedStrings.xml><?xml version="1.0" encoding="utf-8"?>
<sst xmlns="http://schemas.openxmlformats.org/spreadsheetml/2006/main" count="495" uniqueCount="318">
  <si>
    <t>RASHODI UKUPNO</t>
  </si>
  <si>
    <t>Oznaka</t>
  </si>
  <si>
    <t>Izvor: 110 Opći prihodi i primitci</t>
  </si>
  <si>
    <t>Izvor: 41 Prihodi za posebne namjene - proračunski korisnici</t>
  </si>
  <si>
    <t>Izvor: 42 Višak/manjak prihoda korisnici</t>
  </si>
  <si>
    <t>Izvor: 51 Pomoći iz državnog proračuna</t>
  </si>
  <si>
    <t>SVEUKUPNO PRIHODI:</t>
  </si>
  <si>
    <t>SVEUKUPNO RASHODI:</t>
  </si>
  <si>
    <t>3235-Zakupnine i najamnine</t>
  </si>
  <si>
    <t>3214-Ostale naknade troškova zaposlenima</t>
  </si>
  <si>
    <t>A. RAČUN PRIHODA I RASHODA</t>
  </si>
  <si>
    <t xml:space="preserve">PRIHODI I RASHODI </t>
  </si>
  <si>
    <t>6 Prihodi poslovanja</t>
  </si>
  <si>
    <t xml:space="preserve"> PRIHODI UKUPNO</t>
  </si>
  <si>
    <t>3 Rashodi poslovanja</t>
  </si>
  <si>
    <t>4 Rashodi za nabavu nefinancijske imovine</t>
  </si>
  <si>
    <t>Razlika - višak/manjak</t>
  </si>
  <si>
    <t>8 Primici od financijske imovine i zaduživanja</t>
  </si>
  <si>
    <t>5  Izdaci za financijsku imovinu i otplate zajmova</t>
  </si>
  <si>
    <t>Neto zaduživanje/financiranje</t>
  </si>
  <si>
    <t>Višak/manjak iz prethodnih godina</t>
  </si>
  <si>
    <t>Višak/manjak+neto financiranje+raspoloživa sredstva iz prethodnih godina</t>
  </si>
  <si>
    <t>OPĆI DIO</t>
  </si>
  <si>
    <t>Bročana oznaka i naziv računa prihoda i rashoda</t>
  </si>
  <si>
    <t>63 Pomoći iz inozemstva i od subjekata unutar općeg proračuna</t>
  </si>
  <si>
    <t>634 Pomoći od izvanproračunskih korisnika</t>
  </si>
  <si>
    <t>6341 Tekuće pomoći od izvanproračunskih korisnika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</si>
  <si>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</si>
  <si>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</si>
  <si>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</si>
  <si>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6381-Pomoći temeljem prijenosa EU sred.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</si>
  <si>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</si>
  <si>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</si>
  <si>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</si>
  <si>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</si>
  <si>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</si>
  <si>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6615 Prihodi od pruženih usluga</t>
  </si>
  <si>
    <t>6631-Tekuće donacije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</si>
  <si>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</si>
  <si>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</si>
  <si>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</si>
  <si>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nabavu nefinancijske imovine</t>
  </si>
  <si>
    <t>7 Prihodi od prodaje nefinancijske imovine</t>
  </si>
  <si>
    <t>72 Prihodi od prodaje proizvedene dugotrajne imovine</t>
  </si>
  <si>
    <t>721 Prihodi od prodaje građevinskih objekata</t>
  </si>
  <si>
    <t>7211 Stambeni objekti</t>
  </si>
  <si>
    <t>9 VLASTITI IZVORI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</si>
  <si>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</si>
  <si>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</si>
  <si>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</si>
  <si>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</si>
  <si>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</si>
  <si>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</si>
  <si>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</si>
  <si>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3133 Doprinosi za obvezno osiguranje u slučaju nezaposlenosti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</si>
  <si>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</si>
  <si>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</si>
  <si>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</si>
  <si>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</si>
  <si>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</si>
  <si>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</si>
  <si>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</si>
  <si>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</si>
  <si>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</si>
  <si>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</si>
  <si>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</si>
  <si>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</si>
  <si>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</si>
  <si>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</si>
  <si>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</si>
  <si>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3234 Komunalne usluge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</si>
  <si>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</si>
  <si>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</si>
  <si>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</si>
  <si>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</si>
  <si>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</si>
  <si>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</si>
  <si>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</si>
  <si>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</si>
  <si>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</si>
  <si>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</si>
  <si>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3296 Troškovi sudskih postupaka</t>
  </si>
  <si>
    <t>3299 Ostali nespomenuti rashodi poslovanja</t>
  </si>
  <si>
    <t>324 Naknade troš.osob.izvan RO</t>
  </si>
  <si>
    <t>32412 Naknade ostalih troškova</t>
  </si>
  <si>
    <t>34-Financijski rashodi</t>
  </si>
  <si>
    <t>343 Ostali financijski rashodi</t>
  </si>
  <si>
    <t>3433 Zatezne kamate</t>
  </si>
  <si>
    <t>41 Rashodi za nabavu nem.imovine</t>
  </si>
  <si>
    <t xml:space="preserve">412 Nematerijalna imovina </t>
  </si>
  <si>
    <t>4123 Licence</t>
  </si>
  <si>
    <t>42 Rashodi za nabavu proizvedene dugotrajne imovine</t>
  </si>
  <si>
    <t>422 Postrojenja i oprema</t>
  </si>
  <si>
    <t>4221 Uredska oprema i namještaj</t>
  </si>
  <si>
    <t>4222 Komunikacijska oprema</t>
  </si>
  <si>
    <t>4223 Oprema za održavanje i zaštitu</t>
  </si>
  <si>
    <t>4225 Instrumenti,uređaji i strojevi</t>
  </si>
  <si>
    <t>4227 Uređaji, strojevi i oprema za ostale namjene</t>
  </si>
  <si>
    <t>424 Knjige, umjetnička djela i ostale izložbene vrijednosti</t>
  </si>
  <si>
    <t>4241 Knjige</t>
  </si>
  <si>
    <t>SVEUKUPNO RASHODI</t>
  </si>
  <si>
    <t>3233- Usluge promidžbe i informiranja</t>
  </si>
  <si>
    <t>381-TEKUĆE DONACIJE</t>
  </si>
  <si>
    <t>3812-Tekuće donacije u naravi</t>
  </si>
  <si>
    <t>3431-Bankarske usl. i usl. platnog prometa</t>
  </si>
  <si>
    <t>A. SAŽETAK RAČUNA PRIHODA I RASHODA</t>
  </si>
  <si>
    <t>B. SAŽETAK RAČUNA FINANCIRANJA</t>
  </si>
  <si>
    <t>C. PRENESENI VIŠAK ILI PRENESENI MANJAK I VIŠEGODIŠNJI PLAN URAVNOTEŽENJA</t>
  </si>
  <si>
    <t>I. OPĆI DIO</t>
  </si>
  <si>
    <t xml:space="preserve">A. RAČUN PRIHODA I RASHODA </t>
  </si>
  <si>
    <t>RASHODI PREMA FUNKCIJSKOJ KLASIFIKACIJI</t>
  </si>
  <si>
    <t>BROJČANA OZNAKA I NAZIV</t>
  </si>
  <si>
    <t>Indeks</t>
  </si>
  <si>
    <t>5=4/2*100</t>
  </si>
  <si>
    <t>6=4/3*100</t>
  </si>
  <si>
    <t xml:space="preserve">UKUPNO RASHODI </t>
  </si>
  <si>
    <t>09 Obrazovanje</t>
  </si>
  <si>
    <t>663 Donacije od pravnih i fizičkih osoba izvan općeg proračuna</t>
  </si>
  <si>
    <t>3811-Tekuće donacije u novcu</t>
  </si>
  <si>
    <t>7231 Prijevozna sredstva u cestovnom prometu</t>
  </si>
  <si>
    <t>Izvor: 53-Proračun JLS</t>
  </si>
  <si>
    <t>Izvor: 11-Opći prihodi i primitci</t>
  </si>
  <si>
    <t>Izvor 31: Vlastiti prihodi-korisnici</t>
  </si>
  <si>
    <t>0912 Osnovno obrazovanje</t>
  </si>
  <si>
    <t>0960 Dodatne usluge u obrazovanju</t>
  </si>
  <si>
    <t>Izvor: 31 Vlastiti prihodi-korisnici</t>
  </si>
  <si>
    <t>Izvor: 53 Proračun JLS</t>
  </si>
  <si>
    <t>Indeks 3/2 (5)</t>
  </si>
  <si>
    <t>Izvor: 45 F.P. I dod.udio u por.na dohodak</t>
  </si>
  <si>
    <t xml:space="preserve">   </t>
  </si>
  <si>
    <t>Izvršenje             2023.</t>
  </si>
  <si>
    <t>Indeks 3/1            (4)</t>
  </si>
  <si>
    <t>Indeks         4/2*100</t>
  </si>
  <si>
    <t>Indeks       4/3*100</t>
  </si>
  <si>
    <t>OSNOVNA ŠKOLA SUKOŠAN</t>
  </si>
  <si>
    <t>639 Prijenosi između proračunskih korisnika istog proračuna</t>
  </si>
  <si>
    <t xml:space="preserve">6391 Tekući prijenosi između  korisnika istog proračuna </t>
  </si>
  <si>
    <t>6393 Tekući prijenosi između pror.korisnika istog pror.tem.EU sredstava</t>
  </si>
  <si>
    <t>922 VIŠAK/MANJAK PRIHODA</t>
  </si>
  <si>
    <t>638 Pom.i iz DP tem.prijenosa EU sred</t>
  </si>
  <si>
    <t>6632-Kapitalne donacije</t>
  </si>
  <si>
    <t>SVEUKUPNO PRIHODI</t>
  </si>
  <si>
    <t xml:space="preserve">372 Ostale naknade građanima i kućanstvima iz proračuna </t>
  </si>
  <si>
    <t>3721 Naknade građanima i kućanstvima u novcu</t>
  </si>
  <si>
    <t>3722 Naknade građanima i kućanstvima u naravi</t>
  </si>
  <si>
    <t>426 Nematerijalna proizvedena imovina</t>
  </si>
  <si>
    <t>4264 Ostala nematerijalna proizvedena imovina</t>
  </si>
  <si>
    <t>Ravntelj:</t>
  </si>
  <si>
    <t>Branimir Peričić</t>
  </si>
  <si>
    <t>Izvor: 54 Pomoći iz inozemstva</t>
  </si>
  <si>
    <t>Izvor: 54 Pomoći iz inozematv</t>
  </si>
  <si>
    <t>Izvor: 61 Donacije</t>
  </si>
  <si>
    <t>Sukošan, 15.03.2024.g.</t>
  </si>
  <si>
    <t>Ravnatelj:</t>
  </si>
  <si>
    <t>Račun/Pozicija</t>
  </si>
  <si>
    <t>Opis</t>
  </si>
  <si>
    <t>Izvor 
financiranja</t>
  </si>
  <si>
    <t>Izvršenje 
    2023.</t>
  </si>
  <si>
    <t>Indeks (6/4)*100</t>
  </si>
  <si>
    <t>Indeks (6/5)*100</t>
  </si>
  <si>
    <t>Razdjel 030</t>
  </si>
  <si>
    <t>UPRAVNI ODJEL ZA OBRAZOVANJE, KULTURU I ŠPORT</t>
  </si>
  <si>
    <t>Glava 030-04</t>
  </si>
  <si>
    <t>OSNOVNOŠKOLSKO OBRAZOVANJE</t>
  </si>
  <si>
    <t>Program 2202</t>
  </si>
  <si>
    <t>Osnovno školstvo - standard</t>
  </si>
  <si>
    <t>Funkcija: 0912</t>
  </si>
  <si>
    <t>Osnovno obrazovanje</t>
  </si>
  <si>
    <t>Aktivnost: A2202-01</t>
  </si>
  <si>
    <t>Djelatnost osnovnih škola</t>
  </si>
  <si>
    <t>Pozicija</t>
  </si>
  <si>
    <t>Konto</t>
  </si>
  <si>
    <t>Službena putovanja</t>
  </si>
  <si>
    <t>Stručno usavršavanje zaposlenika</t>
  </si>
  <si>
    <t>Ostale naknade trošk. zaposlenima</t>
  </si>
  <si>
    <t>Uredski materijal i ostali materijalni rashodi</t>
  </si>
  <si>
    <t>Materijal i sirovine</t>
  </si>
  <si>
    <t>Energija</t>
  </si>
  <si>
    <t>El.energija</t>
  </si>
  <si>
    <t>Motorni benzin i dizel gorivo</t>
  </si>
  <si>
    <t>Materijal i dijelovi za tekuće i inv.održ.</t>
  </si>
  <si>
    <t>Sitni inventar i auto gume</t>
  </si>
  <si>
    <t>Službena radna i zaštitna odjeća i obuća</t>
  </si>
  <si>
    <t>Usluge telefona, pošte i prijevoza</t>
  </si>
  <si>
    <t>Usluge tekućeg i investicijskog održ.                              **</t>
  </si>
  <si>
    <t>Usluge promidžbe i informiranja</t>
  </si>
  <si>
    <t>Komunalne usluge</t>
  </si>
  <si>
    <t>Zakupnine i najamnine</t>
  </si>
  <si>
    <t>Zdravstvene i veterinarske usluge</t>
  </si>
  <si>
    <t>Intelektualne usluge</t>
  </si>
  <si>
    <t>Računalne usluge</t>
  </si>
  <si>
    <t>Ostale usluge</t>
  </si>
  <si>
    <t>Premije osiguranja</t>
  </si>
  <si>
    <t>Reprezentacija</t>
  </si>
  <si>
    <t>Članarine</t>
  </si>
  <si>
    <t>Ostali nespomenuti rashodi posl.</t>
  </si>
  <si>
    <t>Program:2202</t>
  </si>
  <si>
    <t>Funkcija:0912</t>
  </si>
  <si>
    <t>Aktivnost: K2202-02</t>
  </si>
  <si>
    <t xml:space="preserve">Nabava proizvedene dugotrajne imovine </t>
  </si>
  <si>
    <t>Dodatna ulaganja na građ.objektima</t>
  </si>
  <si>
    <t>Knjige</t>
  </si>
  <si>
    <t>Aktivnost: A2202-03</t>
  </si>
  <si>
    <t>Hitne intervencije u osnovnim školama</t>
  </si>
  <si>
    <t>Aktivnost: A2202-04</t>
  </si>
  <si>
    <t>Administracija i upravljanje</t>
  </si>
  <si>
    <t>Plaće za redovan rad</t>
  </si>
  <si>
    <t>Ostali rashodi za zaposlene</t>
  </si>
  <si>
    <t>Doprinosi za OZO</t>
  </si>
  <si>
    <t>Prijevoz na posao i s posla</t>
  </si>
  <si>
    <t>Novčana nak.posl.zbog nezapošlj.osob.s invalidItetom</t>
  </si>
  <si>
    <t>Program 2203</t>
  </si>
  <si>
    <t>Osnovno školstvo - iznad standarda</t>
  </si>
  <si>
    <t>Aktivnost:A2203-01/02/03 Javne potrebe u prosvjeti-korisnici</t>
  </si>
  <si>
    <t>Javne potrebe u prosvjeti</t>
  </si>
  <si>
    <t>Ostali nespomenuti rashodi</t>
  </si>
  <si>
    <t xml:space="preserve">Izrada projektne dokumentacije </t>
  </si>
  <si>
    <t>Kapitalna ulaganja OŠ</t>
  </si>
  <si>
    <t>Aktivnost: A2203-04</t>
  </si>
  <si>
    <t>Podizanje kvalitete i standarda u školstvu</t>
  </si>
  <si>
    <t>Plaće po sudskim presudama</t>
  </si>
  <si>
    <t>Naknade za prijevoz na posao i s posla</t>
  </si>
  <si>
    <t>Ostale najnade troškova zaposlenima</t>
  </si>
  <si>
    <t>Uredski materijal i ostali mat.rashodi</t>
  </si>
  <si>
    <t>Sitni inventar</t>
  </si>
  <si>
    <t>Ostali nespomenuti rashodi poslovanja</t>
  </si>
  <si>
    <t>Ostale naknade iz proračuna u naravi</t>
  </si>
  <si>
    <t>Oprema za grijanje i hlađenje</t>
  </si>
  <si>
    <t>Uređaji, strojevi i opr.za ostale namjene</t>
  </si>
  <si>
    <t>Uređaji, strojevi i opr.za ostalenamjene</t>
  </si>
  <si>
    <t>Laboratorijske usluge</t>
  </si>
  <si>
    <t>Troškovi sudskih postupaka</t>
  </si>
  <si>
    <t>Plaće po sudskim sporovima</t>
  </si>
  <si>
    <t>Osnovno škoistvo-iznad standarda</t>
  </si>
  <si>
    <t>Funkcija: 0960</t>
  </si>
  <si>
    <t>Dodatne uslige u obrazovanju</t>
  </si>
  <si>
    <t>Aktivnost: A2203-06</t>
  </si>
  <si>
    <t>Školska kuhinja i kantina</t>
  </si>
  <si>
    <t>Ostale naknade troškova zaposlenima</t>
  </si>
  <si>
    <t>Uređaji</t>
  </si>
  <si>
    <t>Osnovno školstvo-iznad standarda</t>
  </si>
  <si>
    <t>Aktivnost: A2203-14</t>
  </si>
  <si>
    <t>Natjecanje i smotre u OŠ</t>
  </si>
  <si>
    <t>Dodatne usluge u obrazovanju</t>
  </si>
  <si>
    <t>Aktivnost: A2203-27</t>
  </si>
  <si>
    <t>Udžbenici</t>
  </si>
  <si>
    <t>aktivnost: A2203-28</t>
  </si>
  <si>
    <t>Centar izvrsnosti OŠ</t>
  </si>
  <si>
    <t>Pozicija   Konto</t>
  </si>
  <si>
    <t>Aktivnost: A2203-33</t>
  </si>
  <si>
    <t xml:space="preserve"> Prehrana za učenikke</t>
  </si>
  <si>
    <t xml:space="preserve">Namirnice </t>
  </si>
  <si>
    <t>Aktivnost: A2203-34</t>
  </si>
  <si>
    <t>Zalihe menst. Hig. Potrebština</t>
  </si>
  <si>
    <t>Materijal za hig.potrebe i njegu</t>
  </si>
  <si>
    <t>Program 4301</t>
  </si>
  <si>
    <t>Razvojni projekti EU</t>
  </si>
  <si>
    <t>Tekući projekt:T4301-67 Projekt pomoćnici u nastavi</t>
  </si>
  <si>
    <t xml:space="preserve">Ostali rashodi za zaposlene </t>
  </si>
  <si>
    <t>Doprinosi za zaposlene</t>
  </si>
  <si>
    <t>Naknada za prijevoz</t>
  </si>
  <si>
    <t>Program 4302</t>
  </si>
  <si>
    <t>Projekti EU</t>
  </si>
  <si>
    <t>Tekući projekt:T4302-25 Inkluzija-korak bliže društvu bez prepreka 2020/21.</t>
  </si>
  <si>
    <t>Doprinosi na plaće</t>
  </si>
  <si>
    <t>Tekući projekt:T4302-52 Projekt Od mjere do karijere-Pripravništvo</t>
  </si>
  <si>
    <t>Doprinos za zdravstveno osiguranje</t>
  </si>
  <si>
    <t>Program 4306</t>
  </si>
  <si>
    <t>Nacionalni EU projekti</t>
  </si>
  <si>
    <t>Tekući projekt:T4306-03</t>
  </si>
  <si>
    <t>Inkluzija-korak bliže društvu bez prepreka</t>
  </si>
  <si>
    <t>Naknade za prijevoz</t>
  </si>
  <si>
    <t>Program 2202 Osnovno školstvo -standard</t>
  </si>
  <si>
    <t>Program 2203 Osnovno školstvo-iznad standarda</t>
  </si>
  <si>
    <t>Program 4301 Razvojni projekti EU</t>
  </si>
  <si>
    <t>Program  4302 Projekti EU</t>
  </si>
  <si>
    <t>Program 4306 Nacionalni EU projekti</t>
  </si>
  <si>
    <t>UKUPNO:</t>
  </si>
  <si>
    <t>Računovođa:</t>
  </si>
  <si>
    <t>Manuela Pavić</t>
  </si>
  <si>
    <t>Izvršenje         2023.</t>
  </si>
  <si>
    <t>Izvorni plan-2024.</t>
  </si>
  <si>
    <t>Izvršenje             2024.</t>
  </si>
  <si>
    <t>GODIŠNJI IZVJEŠTAJ O IZVRŠENJU FINANCIJSKOG PLANA ZA 2024.g.</t>
  </si>
  <si>
    <t>Izvršenje            2024.</t>
  </si>
  <si>
    <t>GODIŠNI IZVJEŠTAJ O IZVRŠENJU FINANCIJSKOG PLANA ZA 2024.G.</t>
  </si>
  <si>
    <t>Izvorni plan 2024.</t>
  </si>
  <si>
    <t>PRIHODI I RASHODI 2024. PREMA EKONOMSKOJ KLASIFIKACIJI</t>
  </si>
  <si>
    <t>Sukošan, 20.03.2025.g.</t>
  </si>
  <si>
    <t>GODIŠNJI IZVJEŠTAJ O IZVRŠENJU FINANCIJSKOG PLANA ZA 2024.G.</t>
  </si>
  <si>
    <t>PRIHODI PO IZVORIMA FINANCIIRANJA 2024.GODINA</t>
  </si>
  <si>
    <t>Izvršenje 2023.                           1)</t>
  </si>
  <si>
    <t>Izvorni plan 2024 (2)</t>
  </si>
  <si>
    <t>Izvršenje             2024. (3)</t>
  </si>
  <si>
    <t xml:space="preserve">                           RASHODI PO IZVORIMA FINANCIRANJA 2024. GODINA</t>
  </si>
  <si>
    <t>Izvršenje             2023. (1)</t>
  </si>
  <si>
    <t>Izvorni plan 2024 (2.)</t>
  </si>
  <si>
    <t>Izvršenje             2024 (3)</t>
  </si>
  <si>
    <t>Sukošan,20.03.2025.g.</t>
  </si>
  <si>
    <t>IZVRŠENJE FINANCIJSKOG PLANA OSNOVNE ŠKOLE SUKOŠAN ZA
PERIOD 01.01.-31.12.2024. GODINE
POSEBNI DIO - RASHODI I IZDACI</t>
  </si>
  <si>
    <t>Tekući plan  2024.</t>
  </si>
  <si>
    <t>Izvršenje 
    2024.</t>
  </si>
  <si>
    <t>20.03.2025.</t>
  </si>
  <si>
    <t>GODIŠNJI  IZVJEŠTAJ O IZVRŠENJU FINANCIJSKOG PLANA ZA 2024.g.</t>
  </si>
  <si>
    <t>Izvorni plan 2024</t>
  </si>
  <si>
    <t>Bankarske usluge i usluge pl.prometa</t>
  </si>
  <si>
    <t>Usluge tekućeg i inv.održavanja</t>
  </si>
  <si>
    <t>Uredska oprema i namještaj</t>
  </si>
  <si>
    <t>Uredski materijal</t>
  </si>
  <si>
    <t>Naknade članovima povjerenstva</t>
  </si>
  <si>
    <t>Doprinosi na plaće OZO</t>
  </si>
  <si>
    <t>Oprema za održavanje i zaštitu</t>
  </si>
  <si>
    <t>knjige</t>
  </si>
  <si>
    <t>Računala i računalna oprema</t>
  </si>
  <si>
    <t>U Sukošanu, 20.03.2025.g.</t>
  </si>
  <si>
    <t>2024. GODINU</t>
  </si>
  <si>
    <t>Klasa: 400-05/25-01/03</t>
  </si>
  <si>
    <t>Urbroj: 2198-1-41-25-01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</si>
</sst>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&quot;kn&quot;_-;\-* #,##0.00\ &quot;kn&quot;_-;_-* &quot;-&quot;??\ &quot;kn&quot;_-;_-@_-"/>
    <numFmt numFmtId="165" formatCode="#,##0.00_ ;\-#,##0.00\ "/>
  </numFmts>
  <fonts count="68" x14ac:knownFonts="1">
    <font>
      <sz val="10"/>
      <color indexed="8"/>
      <name val="MS Sans Serif"/>
      <charset val="238"/>
    </font>
    <font>
      <sz val="9.85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0"/>
      <name val="MS Sans Serif"/>
      <charset val="238"/>
    </font>
    <font>
      <b/>
      <sz val="12"/>
      <name val="Calibri"/>
      <family val="2"/>
    </font>
    <font>
      <sz val="12"/>
      <name val="Calibri"/>
      <family val="2"/>
    </font>
    <font>
      <b/>
      <sz val="10"/>
      <color indexed="8"/>
      <name val="Arial"/>
      <family val="2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Verdana"/>
      <family val="2"/>
      <charset val="238"/>
    </font>
    <font>
      <sz val="8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0"/>
      <color indexed="8"/>
      <name val="MS Sans Serif"/>
      <charset val="238"/>
    </font>
    <font>
      <u/>
      <sz val="10"/>
      <color indexed="8"/>
      <name val="MS Sans Serif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30" fillId="37" borderId="17" applyNumberFormat="0" applyFont="0" applyAlignment="0" applyProtection="0"/>
    <xf numFmtId="0" fontId="5" fillId="16" borderId="2" applyNumberFormat="0" applyAlignment="0" applyProtection="0"/>
    <xf numFmtId="0" fontId="6" fillId="17" borderId="3" applyNumberFormat="0" applyAlignment="0" applyProtection="0"/>
    <xf numFmtId="0" fontId="32" fillId="38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9" borderId="2" applyNumberFormat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3" fillId="45" borderId="18" applyNumberFormat="0" applyAlignment="0" applyProtection="0"/>
    <xf numFmtId="0" fontId="34" fillId="45" borderId="19" applyNumberFormat="0" applyAlignment="0" applyProtection="0"/>
    <xf numFmtId="0" fontId="13" fillId="0" borderId="8" applyNumberFormat="0" applyFill="0" applyAlignment="0" applyProtection="0"/>
    <xf numFmtId="0" fontId="35" fillId="46" borderId="0" applyNumberFormat="0" applyBorder="0" applyAlignment="0" applyProtection="0"/>
    <xf numFmtId="0" fontId="36" fillId="0" borderId="20" applyNumberFormat="0" applyFill="0" applyAlignment="0" applyProtection="0"/>
    <xf numFmtId="0" fontId="37" fillId="0" borderId="21" applyNumberFormat="0" applyFill="0" applyAlignment="0" applyProtection="0"/>
    <xf numFmtId="0" fontId="38" fillId="0" borderId="22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40" fillId="47" borderId="0" applyNumberFormat="0" applyBorder="0" applyAlignment="0" applyProtection="0"/>
    <xf numFmtId="0" fontId="30" fillId="0" borderId="0"/>
    <xf numFmtId="0" fontId="30" fillId="0" borderId="0"/>
    <xf numFmtId="0" fontId="15" fillId="4" borderId="1" applyNumberFormat="0" applyFont="0" applyAlignment="0" applyProtection="0"/>
    <xf numFmtId="0" fontId="16" fillId="16" borderId="7" applyNumberFormat="0" applyAlignment="0" applyProtection="0"/>
    <xf numFmtId="0" fontId="41" fillId="0" borderId="23" applyNumberFormat="0" applyFill="0" applyAlignment="0" applyProtection="0"/>
    <xf numFmtId="0" fontId="42" fillId="48" borderId="24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45" fillId="0" borderId="25" applyNumberFormat="0" applyFill="0" applyAlignment="0" applyProtection="0"/>
    <xf numFmtId="0" fontId="46" fillId="49" borderId="19" applyNumberFormat="0" applyAlignment="0" applyProtection="0"/>
    <xf numFmtId="0" fontId="1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228">
    <xf numFmtId="0" fontId="0" fillId="0" borderId="0" xfId="0" applyNumberFormat="1" applyFill="1" applyBorder="1" applyAlignment="1" applyProtection="1"/>
    <xf numFmtId="0" fontId="47" fillId="0" borderId="0" xfId="0" applyFont="1" applyBorder="1" applyAlignment="1">
      <alignment horizontal="left" wrapText="1"/>
    </xf>
    <xf numFmtId="0" fontId="47" fillId="0" borderId="10" xfId="0" applyFont="1" applyBorder="1" applyAlignment="1">
      <alignment horizontal="left" wrapText="1"/>
    </xf>
    <xf numFmtId="4" fontId="48" fillId="50" borderId="26" xfId="0" applyNumberFormat="1" applyFont="1" applyFill="1" applyBorder="1" applyAlignment="1">
      <alignment horizontal="right" wrapText="1"/>
    </xf>
    <xf numFmtId="0" fontId="49" fillId="0" borderId="0" xfId="0" applyFont="1" applyAlignment="1">
      <alignment horizontal="left" indent="1"/>
    </xf>
    <xf numFmtId="0" fontId="50" fillId="18" borderId="0" xfId="0" applyFont="1" applyFill="1" applyAlignment="1">
      <alignment horizontal="left" vertical="center" wrapText="1"/>
    </xf>
    <xf numFmtId="0" fontId="49" fillId="0" borderId="10" xfId="0" applyFont="1" applyBorder="1" applyAlignment="1">
      <alignment horizontal="left" wrapText="1"/>
    </xf>
    <xf numFmtId="4" fontId="48" fillId="51" borderId="26" xfId="0" applyNumberFormat="1" applyFont="1" applyFill="1" applyBorder="1" applyAlignment="1">
      <alignment horizontal="right" wrapText="1"/>
    </xf>
    <xf numFmtId="0" fontId="52" fillId="0" borderId="11" xfId="0" applyFont="1" applyBorder="1" applyAlignment="1">
      <alignment horizontal="center" vertical="center" wrapText="1"/>
    </xf>
    <xf numFmtId="4" fontId="51" fillId="52" borderId="26" xfId="0" applyNumberFormat="1" applyFont="1" applyFill="1" applyBorder="1" applyAlignment="1">
      <alignment horizontal="right" wrapText="1"/>
    </xf>
    <xf numFmtId="0" fontId="19" fillId="18" borderId="0" xfId="0" applyFont="1" applyFill="1" applyAlignment="1">
      <alignment horizontal="center" vertical="center" wrapText="1"/>
    </xf>
    <xf numFmtId="0" fontId="53" fillId="18" borderId="0" xfId="0" applyFont="1" applyFill="1" applyAlignment="1">
      <alignment horizontal="center" vertical="center" wrapText="1"/>
    </xf>
    <xf numFmtId="0" fontId="21" fillId="51" borderId="0" xfId="72" applyFont="1" applyFill="1" applyAlignment="1">
      <alignment horizontal="center" vertical="center" wrapText="1"/>
    </xf>
    <xf numFmtId="0" fontId="22" fillId="51" borderId="0" xfId="72" applyFont="1" applyFill="1" applyAlignment="1">
      <alignment vertical="center" wrapText="1"/>
    </xf>
    <xf numFmtId="0" fontId="48" fillId="51" borderId="27" xfId="0" applyFont="1" applyFill="1" applyBorder="1" applyAlignment="1">
      <alignment horizontal="left" wrapText="1"/>
    </xf>
    <xf numFmtId="0" fontId="48" fillId="50" borderId="27" xfId="0" applyFont="1" applyFill="1" applyBorder="1" applyAlignment="1">
      <alignment horizontal="left" wrapText="1"/>
    </xf>
    <xf numFmtId="0" fontId="51" fillId="52" borderId="27" xfId="0" applyFont="1" applyFill="1" applyBorder="1" applyAlignment="1">
      <alignment horizontal="left" wrapText="1"/>
    </xf>
    <xf numFmtId="0" fontId="51" fillId="53" borderId="27" xfId="0" applyFont="1" applyFill="1" applyBorder="1" applyAlignment="1">
      <alignment horizontal="left" wrapText="1"/>
    </xf>
    <xf numFmtId="4" fontId="51" fillId="53" borderId="26" xfId="0" applyNumberFormat="1" applyFont="1" applyFill="1" applyBorder="1" applyAlignment="1">
      <alignment horizontal="right" wrapText="1"/>
    </xf>
    <xf numFmtId="0" fontId="20" fillId="0" borderId="0" xfId="0" applyFont="1"/>
    <xf numFmtId="0" fontId="0" fillId="0" borderId="0" xfId="0"/>
    <xf numFmtId="4" fontId="55" fillId="50" borderId="26" xfId="0" applyNumberFormat="1" applyFont="1" applyFill="1" applyBorder="1" applyAlignment="1">
      <alignment horizontal="right" wrapText="1"/>
    </xf>
    <xf numFmtId="4" fontId="52" fillId="53" borderId="11" xfId="0" applyNumberFormat="1" applyFont="1" applyFill="1" applyBorder="1" applyAlignment="1">
      <alignment wrapText="1"/>
    </xf>
    <xf numFmtId="4" fontId="55" fillId="50" borderId="11" xfId="0" applyNumberFormat="1" applyFont="1" applyFill="1" applyBorder="1" applyAlignment="1">
      <alignment wrapText="1"/>
    </xf>
    <xf numFmtId="0" fontId="52" fillId="50" borderId="11" xfId="0" applyFont="1" applyFill="1" applyBorder="1" applyAlignment="1">
      <alignment horizontal="left" wrapText="1"/>
    </xf>
    <xf numFmtId="4" fontId="55" fillId="50" borderId="28" xfId="0" applyNumberFormat="1" applyFont="1" applyFill="1" applyBorder="1" applyAlignment="1">
      <alignment horizontal="right" wrapText="1"/>
    </xf>
    <xf numFmtId="4" fontId="55" fillId="50" borderId="11" xfId="0" applyNumberFormat="1" applyFont="1" applyFill="1" applyBorder="1" applyAlignment="1">
      <alignment horizontal="right" wrapText="1"/>
    </xf>
    <xf numFmtId="4" fontId="55" fillId="50" borderId="29" xfId="0" applyNumberFormat="1" applyFont="1" applyFill="1" applyBorder="1" applyAlignment="1">
      <alignment horizontal="right" wrapText="1"/>
    </xf>
    <xf numFmtId="43" fontId="55" fillId="50" borderId="26" xfId="85" applyFont="1" applyFill="1" applyBorder="1" applyAlignment="1">
      <alignment horizontal="right" wrapText="1"/>
    </xf>
    <xf numFmtId="0" fontId="56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/>
    </xf>
    <xf numFmtId="0" fontId="21" fillId="51" borderId="0" xfId="72" applyFont="1" applyFill="1" applyAlignment="1">
      <alignment horizontal="center" vertical="center" wrapText="1"/>
    </xf>
    <xf numFmtId="0" fontId="22" fillId="51" borderId="0" xfId="72" applyFont="1" applyFill="1" applyAlignment="1">
      <alignment vertical="center" wrapText="1"/>
    </xf>
    <xf numFmtId="0" fontId="55" fillId="50" borderId="11" xfId="0" applyFont="1" applyFill="1" applyBorder="1" applyAlignment="1">
      <alignment horizontal="left" wrapText="1"/>
    </xf>
    <xf numFmtId="4" fontId="55" fillId="50" borderId="11" xfId="0" applyNumberFormat="1" applyFont="1" applyFill="1" applyBorder="1" applyAlignment="1">
      <alignment horizontal="right" wrapText="1" indent="1"/>
    </xf>
    <xf numFmtId="0" fontId="55" fillId="50" borderId="11" xfId="72" applyFont="1" applyFill="1" applyBorder="1" applyAlignment="1">
      <alignment horizontal="left" wrapText="1"/>
    </xf>
    <xf numFmtId="4" fontId="55" fillId="50" borderId="11" xfId="72" applyNumberFormat="1" applyFont="1" applyFill="1" applyBorder="1" applyAlignment="1">
      <alignment wrapText="1"/>
    </xf>
    <xf numFmtId="0" fontId="52" fillId="53" borderId="11" xfId="0" applyFont="1" applyFill="1" applyBorder="1" applyAlignment="1">
      <alignment horizontal="left" wrapText="1"/>
    </xf>
    <xf numFmtId="4" fontId="52" fillId="0" borderId="11" xfId="0" applyNumberFormat="1" applyFont="1" applyFill="1" applyBorder="1" applyAlignment="1">
      <alignment wrapText="1"/>
    </xf>
    <xf numFmtId="165" fontId="55" fillId="50" borderId="26" xfId="85" applyNumberFormat="1" applyFont="1" applyFill="1" applyBorder="1" applyAlignment="1">
      <alignment horizontal="right" wrapText="1"/>
    </xf>
    <xf numFmtId="0" fontId="52" fillId="53" borderId="11" xfId="0" applyFont="1" applyFill="1" applyBorder="1" applyAlignment="1">
      <alignment horizontal="center" vertical="center" wrapText="1"/>
    </xf>
    <xf numFmtId="0" fontId="57" fillId="53" borderId="11" xfId="0" applyFont="1" applyFill="1" applyBorder="1" applyAlignment="1">
      <alignment horizontal="left" wrapText="1"/>
    </xf>
    <xf numFmtId="4" fontId="52" fillId="53" borderId="26" xfId="0" applyNumberFormat="1" applyFont="1" applyFill="1" applyBorder="1" applyAlignment="1">
      <alignment horizontal="right" wrapText="1"/>
    </xf>
    <xf numFmtId="0" fontId="52" fillId="53" borderId="13" xfId="0" applyFont="1" applyFill="1" applyBorder="1" applyAlignment="1">
      <alignment horizontal="center" vertical="center" wrapText="1"/>
    </xf>
    <xf numFmtId="4" fontId="55" fillId="50" borderId="13" xfId="0" applyNumberFormat="1" applyFont="1" applyFill="1" applyBorder="1" applyAlignment="1">
      <alignment horizontal="right" wrapText="1"/>
    </xf>
    <xf numFmtId="0" fontId="27" fillId="51" borderId="33" xfId="72" applyFont="1" applyFill="1" applyBorder="1" applyAlignment="1">
      <alignment horizontal="center" vertical="center" wrapText="1"/>
    </xf>
    <xf numFmtId="3" fontId="27" fillId="56" borderId="33" xfId="0" applyNumberFormat="1" applyFont="1" applyFill="1" applyBorder="1" applyAlignment="1">
      <alignment horizontal="center" vertical="center" wrapText="1"/>
    </xf>
    <xf numFmtId="4" fontId="28" fillId="0" borderId="33" xfId="73" applyNumberFormat="1" applyFont="1" applyBorder="1" applyAlignment="1">
      <alignment horizontal="right" vertical="center"/>
    </xf>
    <xf numFmtId="0" fontId="26" fillId="53" borderId="33" xfId="72" applyFont="1" applyFill="1" applyBorder="1" applyAlignment="1">
      <alignment horizontal="center" vertical="center" wrapText="1"/>
    </xf>
    <xf numFmtId="4" fontId="29" fillId="57" borderId="33" xfId="0" applyNumberFormat="1" applyFont="1" applyFill="1" applyBorder="1" applyAlignment="1">
      <alignment horizontal="right" vertical="center" wrapText="1"/>
    </xf>
    <xf numFmtId="4" fontId="28" fillId="51" borderId="33" xfId="72" applyNumberFormat="1" applyFont="1" applyFill="1" applyBorder="1" applyAlignment="1">
      <alignment horizontal="right" vertical="center"/>
    </xf>
    <xf numFmtId="4" fontId="55" fillId="51" borderId="26" xfId="0" applyNumberFormat="1" applyFont="1" applyFill="1" applyBorder="1" applyAlignment="1">
      <alignment horizontal="right" wrapText="1"/>
    </xf>
    <xf numFmtId="3" fontId="26" fillId="57" borderId="33" xfId="0" applyNumberFormat="1" applyFont="1" applyFill="1" applyBorder="1" applyAlignment="1">
      <alignment horizontal="center" vertical="center" wrapText="1"/>
    </xf>
    <xf numFmtId="0" fontId="29" fillId="53" borderId="33" xfId="72" applyFont="1" applyFill="1" applyBorder="1" applyAlignment="1">
      <alignment horizontal="center" vertical="center" wrapText="1"/>
    </xf>
    <xf numFmtId="4" fontId="52" fillId="53" borderId="11" xfId="0" applyNumberFormat="1" applyFont="1" applyFill="1" applyBorder="1" applyAlignment="1">
      <alignment horizontal="right" wrapText="1" indent="1"/>
    </xf>
    <xf numFmtId="49" fontId="28" fillId="0" borderId="33" xfId="73" applyNumberFormat="1" applyFont="1" applyBorder="1" applyAlignment="1">
      <alignment vertical="center" wrapText="1"/>
    </xf>
    <xf numFmtId="49" fontId="28" fillId="0" borderId="33" xfId="73" applyNumberFormat="1" applyFont="1" applyBorder="1" applyAlignment="1">
      <alignment vertical="center"/>
    </xf>
    <xf numFmtId="0" fontId="23" fillId="0" borderId="0" xfId="0" applyNumberFormat="1" applyFont="1" applyFill="1" applyBorder="1" applyAlignment="1" applyProtection="1"/>
    <xf numFmtId="0" fontId="51" fillId="55" borderId="11" xfId="0" applyFont="1" applyFill="1" applyBorder="1" applyAlignment="1">
      <alignment horizontal="left" wrapText="1"/>
    </xf>
    <xf numFmtId="4" fontId="51" fillId="55" borderId="12" xfId="0" applyNumberFormat="1" applyFont="1" applyFill="1" applyBorder="1" applyAlignment="1">
      <alignment horizontal="center" wrapText="1"/>
    </xf>
    <xf numFmtId="0" fontId="51" fillId="55" borderId="12" xfId="0" applyFont="1" applyFill="1" applyBorder="1" applyAlignment="1">
      <alignment horizontal="center" wrapText="1"/>
    </xf>
    <xf numFmtId="0" fontId="51" fillId="55" borderId="32" xfId="0" applyFont="1" applyFill="1" applyBorder="1" applyAlignment="1">
      <alignment horizontal="center" wrapText="1"/>
    </xf>
    <xf numFmtId="0" fontId="51" fillId="55" borderId="29" xfId="0" applyNumberFormat="1" applyFont="1" applyFill="1" applyBorder="1" applyAlignment="1">
      <alignment horizontal="center" wrapText="1"/>
    </xf>
    <xf numFmtId="0" fontId="51" fillId="50" borderId="27" xfId="0" applyFont="1" applyFill="1" applyBorder="1" applyAlignment="1">
      <alignment horizontal="left" wrapText="1"/>
    </xf>
    <xf numFmtId="4" fontId="51" fillId="50" borderId="26" xfId="0" applyNumberFormat="1" applyFont="1" applyFill="1" applyBorder="1" applyAlignment="1">
      <alignment horizontal="right" wrapText="1"/>
    </xf>
    <xf numFmtId="4" fontId="51" fillId="0" borderId="26" xfId="0" applyNumberFormat="1" applyFont="1" applyFill="1" applyBorder="1" applyAlignment="1">
      <alignment horizontal="right" wrapText="1"/>
    </xf>
    <xf numFmtId="0" fontId="51" fillId="54" borderId="27" xfId="0" applyFont="1" applyFill="1" applyBorder="1" applyAlignment="1">
      <alignment horizontal="left" wrapText="1"/>
    </xf>
    <xf numFmtId="4" fontId="51" fillId="54" borderId="26" xfId="0" applyNumberFormat="1" applyFont="1" applyFill="1" applyBorder="1" applyAlignment="1">
      <alignment horizontal="right" wrapText="1"/>
    </xf>
    <xf numFmtId="0" fontId="51" fillId="51" borderId="30" xfId="0" applyFont="1" applyFill="1" applyBorder="1" applyAlignment="1">
      <alignment horizontal="center" wrapText="1"/>
    </xf>
    <xf numFmtId="0" fontId="51" fillId="51" borderId="31" xfId="0" applyFont="1" applyFill="1" applyBorder="1" applyAlignment="1">
      <alignment horizontal="center" wrapText="1"/>
    </xf>
    <xf numFmtId="0" fontId="51" fillId="58" borderId="27" xfId="0" applyFont="1" applyFill="1" applyBorder="1" applyAlignment="1">
      <alignment horizontal="left" wrapText="1"/>
    </xf>
    <xf numFmtId="4" fontId="51" fillId="58" borderId="26" xfId="0" applyNumberFormat="1" applyFont="1" applyFill="1" applyBorder="1" applyAlignment="1">
      <alignment horizontal="right" wrapText="1"/>
    </xf>
    <xf numFmtId="4" fontId="48" fillId="53" borderId="26" xfId="0" applyNumberFormat="1" applyFont="1" applyFill="1" applyBorder="1" applyAlignment="1">
      <alignment horizontal="right" wrapText="1"/>
    </xf>
    <xf numFmtId="0" fontId="51" fillId="59" borderId="11" xfId="0" applyFont="1" applyFill="1" applyBorder="1" applyAlignment="1">
      <alignment horizontal="center" vertical="center" wrapText="1"/>
    </xf>
    <xf numFmtId="4" fontId="51" fillId="51" borderId="26" xfId="0" applyNumberFormat="1" applyFont="1" applyFill="1" applyBorder="1" applyAlignment="1">
      <alignment horizontal="right" wrapText="1"/>
    </xf>
    <xf numFmtId="0" fontId="45" fillId="53" borderId="11" xfId="0" applyFont="1" applyFill="1" applyBorder="1" applyAlignment="1">
      <alignment horizontal="center" vertical="center"/>
    </xf>
    <xf numFmtId="0" fontId="59" fillId="53" borderId="11" xfId="0" applyFont="1" applyFill="1" applyBorder="1" applyAlignment="1">
      <alignment horizontal="center" vertical="center" wrapText="1"/>
    </xf>
    <xf numFmtId="0" fontId="45" fillId="53" borderId="11" xfId="0" applyFont="1" applyFill="1" applyBorder="1" applyAlignment="1">
      <alignment horizontal="center" vertical="center" wrapText="1"/>
    </xf>
    <xf numFmtId="0" fontId="45" fillId="53" borderId="11" xfId="0" applyFont="1" applyFill="1" applyBorder="1" applyAlignment="1">
      <alignment horizontal="right" vertical="center" wrapText="1"/>
    </xf>
    <xf numFmtId="0" fontId="45" fillId="53" borderId="14" xfId="0" applyFont="1" applyFill="1" applyBorder="1" applyAlignment="1">
      <alignment vertical="top"/>
    </xf>
    <xf numFmtId="0" fontId="45" fillId="53" borderId="13" xfId="0" applyFont="1" applyFill="1" applyBorder="1" applyAlignment="1">
      <alignment horizontal="center" vertical="top"/>
    </xf>
    <xf numFmtId="0" fontId="45" fillId="53" borderId="12" xfId="0" applyFont="1" applyFill="1" applyBorder="1" applyAlignment="1">
      <alignment horizontal="center" vertical="top"/>
    </xf>
    <xf numFmtId="0" fontId="60" fillId="53" borderId="12" xfId="0" applyFont="1" applyFill="1" applyBorder="1" applyAlignment="1">
      <alignment horizontal="center" vertical="top" wrapText="1"/>
    </xf>
    <xf numFmtId="0" fontId="45" fillId="53" borderId="12" xfId="0" applyFont="1" applyFill="1" applyBorder="1" applyAlignment="1">
      <alignment horizontal="center" vertical="top" wrapText="1"/>
    </xf>
    <xf numFmtId="0" fontId="45" fillId="53" borderId="12" xfId="0" applyFont="1" applyFill="1" applyBorder="1" applyAlignment="1">
      <alignment horizontal="right" vertical="top" wrapText="1"/>
    </xf>
    <xf numFmtId="0" fontId="59" fillId="53" borderId="11" xfId="0" applyFont="1" applyFill="1" applyBorder="1" applyAlignment="1">
      <alignment horizontal="center" vertical="top"/>
    </xf>
    <xf numFmtId="0" fontId="45" fillId="53" borderId="12" xfId="0" applyFont="1" applyFill="1" applyBorder="1"/>
    <xf numFmtId="0" fontId="60" fillId="53" borderId="12" xfId="0" applyFont="1" applyFill="1" applyBorder="1" applyAlignment="1">
      <alignment horizontal="center"/>
    </xf>
    <xf numFmtId="0" fontId="45" fillId="53" borderId="12" xfId="0" applyFont="1" applyFill="1" applyBorder="1" applyAlignment="1">
      <alignment horizontal="right"/>
    </xf>
    <xf numFmtId="2" fontId="59" fillId="53" borderId="11" xfId="0" applyNumberFormat="1" applyFont="1" applyFill="1" applyBorder="1"/>
    <xf numFmtId="4" fontId="45" fillId="53" borderId="12" xfId="0" applyNumberFormat="1" applyFont="1" applyFill="1" applyBorder="1"/>
    <xf numFmtId="4" fontId="45" fillId="53" borderId="12" xfId="0" applyNumberFormat="1" applyFont="1" applyFill="1" applyBorder="1" applyAlignment="1">
      <alignment horizontal="right"/>
    </xf>
    <xf numFmtId="0" fontId="45" fillId="58" borderId="12" xfId="0" applyFont="1" applyFill="1" applyBorder="1"/>
    <xf numFmtId="0" fontId="60" fillId="58" borderId="12" xfId="0" applyFont="1" applyFill="1" applyBorder="1" applyAlignment="1">
      <alignment horizontal="center"/>
    </xf>
    <xf numFmtId="4" fontId="45" fillId="58" borderId="12" xfId="0" applyNumberFormat="1" applyFont="1" applyFill="1" applyBorder="1"/>
    <xf numFmtId="0" fontId="45" fillId="58" borderId="12" xfId="0" applyFont="1" applyFill="1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12" xfId="0" applyBorder="1"/>
    <xf numFmtId="0" fontId="60" fillId="0" borderId="12" xfId="0" applyFont="1" applyBorder="1" applyAlignment="1">
      <alignment horizontal="center"/>
    </xf>
    <xf numFmtId="4" fontId="0" fillId="0" borderId="12" xfId="0" applyNumberFormat="1" applyBorder="1"/>
    <xf numFmtId="0" fontId="45" fillId="0" borderId="0" xfId="0" applyFont="1"/>
    <xf numFmtId="0" fontId="0" fillId="0" borderId="12" xfId="0" applyBorder="1" applyAlignment="1">
      <alignment horizontal="center"/>
    </xf>
    <xf numFmtId="0" fontId="61" fillId="0" borderId="12" xfId="0" applyFont="1" applyBorder="1" applyAlignment="1">
      <alignment horizontal="right"/>
    </xf>
    <xf numFmtId="0" fontId="61" fillId="0" borderId="12" xfId="0" applyFont="1" applyBorder="1"/>
    <xf numFmtId="0" fontId="62" fillId="0" borderId="12" xfId="0" applyFont="1" applyBorder="1" applyAlignment="1">
      <alignment horizontal="center"/>
    </xf>
    <xf numFmtId="4" fontId="61" fillId="0" borderId="12" xfId="0" applyNumberFormat="1" applyFont="1" applyBorder="1"/>
    <xf numFmtId="0" fontId="0" fillId="0" borderId="11" xfId="0" applyBorder="1" applyAlignment="1">
      <alignment horizontal="right"/>
    </xf>
    <xf numFmtId="0" fontId="0" fillId="0" borderId="11" xfId="0" applyBorder="1"/>
    <xf numFmtId="4" fontId="0" fillId="0" borderId="11" xfId="0" applyNumberFormat="1" applyBorder="1"/>
    <xf numFmtId="0" fontId="0" fillId="0" borderId="11" xfId="0" applyBorder="1" applyAlignment="1">
      <alignment wrapText="1"/>
    </xf>
    <xf numFmtId="0" fontId="0" fillId="0" borderId="0" xfId="0" applyAlignment="1">
      <alignment horizontal="right"/>
    </xf>
    <xf numFmtId="0" fontId="60" fillId="0" borderId="0" xfId="0" applyFont="1" applyAlignment="1">
      <alignment horizontal="center"/>
    </xf>
    <xf numFmtId="0" fontId="63" fillId="51" borderId="0" xfId="0" applyFont="1" applyFill="1" applyAlignment="1">
      <alignment horizontal="center"/>
    </xf>
    <xf numFmtId="0" fontId="0" fillId="58" borderId="11" xfId="0" applyFill="1" applyBorder="1"/>
    <xf numFmtId="0" fontId="45" fillId="58" borderId="11" xfId="0" applyFont="1" applyFill="1" applyBorder="1"/>
    <xf numFmtId="0" fontId="60" fillId="58" borderId="11" xfId="0" applyFont="1" applyFill="1" applyBorder="1" applyAlignment="1">
      <alignment horizontal="center"/>
    </xf>
    <xf numFmtId="4" fontId="0" fillId="58" borderId="11" xfId="0" applyNumberFormat="1" applyFill="1" applyBorder="1"/>
    <xf numFmtId="4" fontId="59" fillId="58" borderId="11" xfId="0" applyNumberFormat="1" applyFont="1" applyFill="1" applyBorder="1"/>
    <xf numFmtId="4" fontId="45" fillId="53" borderId="11" xfId="0" applyNumberFormat="1" applyFont="1" applyFill="1" applyBorder="1" applyAlignment="1">
      <alignment horizontal="right"/>
    </xf>
    <xf numFmtId="0" fontId="0" fillId="0" borderId="11" xfId="0" applyBorder="1" applyAlignment="1">
      <alignment horizontal="center"/>
    </xf>
    <xf numFmtId="0" fontId="45" fillId="0" borderId="11" xfId="0" applyFont="1" applyBorder="1"/>
    <xf numFmtId="0" fontId="60" fillId="0" borderId="11" xfId="0" applyFont="1" applyBorder="1" applyAlignment="1">
      <alignment horizontal="center"/>
    </xf>
    <xf numFmtId="4" fontId="45" fillId="0" borderId="11" xfId="0" applyNumberFormat="1" applyFont="1" applyBorder="1"/>
    <xf numFmtId="0" fontId="0" fillId="0" borderId="0" xfId="0" applyAlignment="1">
      <alignment horizontal="center"/>
    </xf>
    <xf numFmtId="0" fontId="60" fillId="51" borderId="0" xfId="0" applyFont="1" applyFill="1" applyAlignment="1">
      <alignment horizontal="center"/>
    </xf>
    <xf numFmtId="4" fontId="45" fillId="58" borderId="11" xfId="0" applyNumberFormat="1" applyFont="1" applyFill="1" applyBorder="1"/>
    <xf numFmtId="0" fontId="45" fillId="58" borderId="11" xfId="0" applyFont="1" applyFill="1" applyBorder="1" applyAlignment="1">
      <alignment horizontal="center"/>
    </xf>
    <xf numFmtId="0" fontId="0" fillId="51" borderId="0" xfId="0" applyFill="1"/>
    <xf numFmtId="0" fontId="45" fillId="51" borderId="11" xfId="0" applyFont="1" applyFill="1" applyBorder="1" applyAlignment="1">
      <alignment horizontal="center"/>
    </xf>
    <xf numFmtId="0" fontId="0" fillId="51" borderId="11" xfId="0" applyFill="1" applyBorder="1" applyAlignment="1">
      <alignment horizontal="center"/>
    </xf>
    <xf numFmtId="0" fontId="0" fillId="51" borderId="11" xfId="0" applyFill="1" applyBorder="1"/>
    <xf numFmtId="0" fontId="60" fillId="51" borderId="11" xfId="0" applyFont="1" applyFill="1" applyBorder="1" applyAlignment="1">
      <alignment horizontal="center"/>
    </xf>
    <xf numFmtId="4" fontId="60" fillId="51" borderId="11" xfId="0" applyNumberFormat="1" applyFont="1" applyFill="1" applyBorder="1"/>
    <xf numFmtId="0" fontId="45" fillId="0" borderId="0" xfId="0" applyFont="1" applyAlignment="1">
      <alignment horizontal="center"/>
    </xf>
    <xf numFmtId="4" fontId="45" fillId="0" borderId="0" xfId="0" applyNumberFormat="1" applyFont="1"/>
    <xf numFmtId="4" fontId="45" fillId="51" borderId="0" xfId="0" applyNumberFormat="1" applyFont="1" applyFill="1"/>
    <xf numFmtId="4" fontId="0" fillId="0" borderId="0" xfId="0" applyNumberFormat="1"/>
    <xf numFmtId="4" fontId="0" fillId="58" borderId="12" xfId="0" applyNumberFormat="1" applyFill="1" applyBorder="1"/>
    <xf numFmtId="4" fontId="60" fillId="0" borderId="11" xfId="0" applyNumberFormat="1" applyFont="1" applyBorder="1"/>
    <xf numFmtId="0" fontId="0" fillId="51" borderId="12" xfId="0" applyFill="1" applyBorder="1" applyAlignment="1">
      <alignment horizontal="center"/>
    </xf>
    <xf numFmtId="0" fontId="0" fillId="51" borderId="12" xfId="0" applyFill="1" applyBorder="1"/>
    <xf numFmtId="0" fontId="0" fillId="51" borderId="12" xfId="0" applyFill="1" applyBorder="1" applyAlignment="1">
      <alignment horizontal="center" vertical="top"/>
    </xf>
    <xf numFmtId="4" fontId="0" fillId="51" borderId="12" xfId="0" applyNumberFormat="1" applyFill="1" applyBorder="1"/>
    <xf numFmtId="4" fontId="0" fillId="51" borderId="11" xfId="0" applyNumberFormat="1" applyFill="1" applyBorder="1"/>
    <xf numFmtId="0" fontId="61" fillId="0" borderId="11" xfId="0" applyFont="1" applyBorder="1"/>
    <xf numFmtId="0" fontId="61" fillId="0" borderId="11" xfId="0" applyFont="1" applyBorder="1" applyAlignment="1">
      <alignment horizontal="center"/>
    </xf>
    <xf numFmtId="4" fontId="61" fillId="0" borderId="11" xfId="0" applyNumberFormat="1" applyFont="1" applyBorder="1"/>
    <xf numFmtId="0" fontId="61" fillId="0" borderId="0" xfId="0" applyFont="1"/>
    <xf numFmtId="0" fontId="62" fillId="0" borderId="11" xfId="0" applyFont="1" applyBorder="1" applyAlignment="1">
      <alignment horizontal="center"/>
    </xf>
    <xf numFmtId="4" fontId="62" fillId="0" borderId="11" xfId="0" applyNumberFormat="1" applyFont="1" applyBorder="1"/>
    <xf numFmtId="0" fontId="61" fillId="0" borderId="11" xfId="0" applyFont="1" applyBorder="1" applyAlignment="1">
      <alignment horizontal="right"/>
    </xf>
    <xf numFmtId="0" fontId="61" fillId="0" borderId="0" xfId="0" applyFont="1" applyAlignment="1">
      <alignment horizontal="right"/>
    </xf>
    <xf numFmtId="0" fontId="61" fillId="0" borderId="0" xfId="0" applyFont="1" applyAlignment="1">
      <alignment horizontal="center"/>
    </xf>
    <xf numFmtId="4" fontId="61" fillId="0" borderId="0" xfId="0" applyNumberFormat="1" applyFont="1" applyAlignment="1">
      <alignment horizontal="center"/>
    </xf>
    <xf numFmtId="4" fontId="61" fillId="0" borderId="0" xfId="0" applyNumberFormat="1" applyFont="1"/>
    <xf numFmtId="4" fontId="61" fillId="51" borderId="0" xfId="0" applyNumberFormat="1" applyFont="1" applyFill="1"/>
    <xf numFmtId="0" fontId="64" fillId="58" borderId="11" xfId="0" applyFont="1" applyFill="1" applyBorder="1"/>
    <xf numFmtId="0" fontId="62" fillId="58" borderId="11" xfId="0" applyFont="1" applyFill="1" applyBorder="1" applyAlignment="1">
      <alignment horizontal="center"/>
    </xf>
    <xf numFmtId="0" fontId="64" fillId="58" borderId="12" xfId="0" applyFont="1" applyFill="1" applyBorder="1"/>
    <xf numFmtId="4" fontId="61" fillId="58" borderId="11" xfId="0" applyNumberFormat="1" applyFont="1" applyFill="1" applyBorder="1"/>
    <xf numFmtId="4" fontId="64" fillId="58" borderId="11" xfId="0" applyNumberFormat="1" applyFont="1" applyFill="1" applyBorder="1"/>
    <xf numFmtId="0" fontId="45" fillId="58" borderId="14" xfId="0" applyFont="1" applyFill="1" applyBorder="1"/>
    <xf numFmtId="0" fontId="0" fillId="58" borderId="13" xfId="0" applyFill="1" applyBorder="1"/>
    <xf numFmtId="0" fontId="61" fillId="0" borderId="14" xfId="0" applyFont="1" applyBorder="1" applyAlignment="1">
      <alignment horizontal="right"/>
    </xf>
    <xf numFmtId="0" fontId="61" fillId="0" borderId="13" xfId="0" applyFont="1" applyBorder="1" applyAlignment="1">
      <alignment horizontal="center"/>
    </xf>
    <xf numFmtId="0" fontId="62" fillId="0" borderId="0" xfId="0" applyFont="1" applyAlignment="1">
      <alignment horizontal="center"/>
    </xf>
    <xf numFmtId="0" fontId="45" fillId="58" borderId="15" xfId="0" applyFont="1" applyFill="1" applyBorder="1"/>
    <xf numFmtId="0" fontId="45" fillId="58" borderId="13" xfId="0" applyFont="1" applyFill="1" applyBorder="1"/>
    <xf numFmtId="0" fontId="45" fillId="0" borderId="11" xfId="0" applyFont="1" applyBorder="1" applyAlignment="1">
      <alignment horizontal="center"/>
    </xf>
    <xf numFmtId="4" fontId="45" fillId="58" borderId="12" xfId="0" applyNumberFormat="1" applyFont="1" applyFill="1" applyBorder="1" applyAlignment="1">
      <alignment horizontal="center"/>
    </xf>
    <xf numFmtId="165" fontId="45" fillId="58" borderId="11" xfId="86" applyNumberFormat="1" applyFont="1" applyFill="1" applyBorder="1"/>
    <xf numFmtId="0" fontId="59" fillId="0" borderId="0" xfId="0" applyFont="1"/>
    <xf numFmtId="0" fontId="52" fillId="0" borderId="14" xfId="0" applyFont="1" applyBorder="1" applyAlignment="1">
      <alignment horizontal="center" vertical="center" wrapText="1"/>
    </xf>
    <xf numFmtId="0" fontId="0" fillId="58" borderId="11" xfId="0" applyFill="1" applyBorder="1"/>
    <xf numFmtId="0" fontId="0" fillId="0" borderId="35" xfId="0" applyFill="1" applyBorder="1"/>
    <xf numFmtId="4" fontId="0" fillId="0" borderId="35" xfId="0" applyNumberFormat="1" applyFill="1" applyBorder="1"/>
    <xf numFmtId="0" fontId="65" fillId="50" borderId="11" xfId="84" applyNumberFormat="1" applyFont="1" applyFill="1" applyBorder="1" applyAlignment="1" applyProtection="1">
      <alignment horizontal="left" wrapText="1"/>
    </xf>
    <xf numFmtId="0" fontId="0" fillId="0" borderId="11" xfId="0" applyFill="1" applyBorder="1"/>
    <xf numFmtId="4" fontId="0" fillId="0" borderId="11" xfId="0" applyNumberFormat="1" applyFill="1" applyBorder="1"/>
    <xf numFmtId="4" fontId="66" fillId="58" borderId="11" xfId="0" applyNumberFormat="1" applyFont="1" applyFill="1" applyBorder="1"/>
    <xf numFmtId="4" fontId="66" fillId="0" borderId="11" xfId="0" applyNumberFormat="1" applyFont="1" applyBorder="1"/>
    <xf numFmtId="0" fontId="66" fillId="58" borderId="11" xfId="0" applyFont="1" applyFill="1" applyBorder="1"/>
    <xf numFmtId="0" fontId="66" fillId="58" borderId="11" xfId="0" applyFont="1" applyFill="1" applyBorder="1" applyAlignment="1">
      <alignment horizontal="center"/>
    </xf>
    <xf numFmtId="0" fontId="66" fillId="0" borderId="11" xfId="0" applyFont="1" applyBorder="1"/>
    <xf numFmtId="0" fontId="66" fillId="0" borderId="11" xfId="0" applyFont="1" applyBorder="1" applyAlignment="1">
      <alignment horizontal="center"/>
    </xf>
    <xf numFmtId="4" fontId="45" fillId="51" borderId="12" xfId="0" applyNumberFormat="1" applyFont="1" applyFill="1" applyBorder="1" applyAlignment="1">
      <alignment horizontal="right"/>
    </xf>
    <xf numFmtId="2" fontId="59" fillId="51" borderId="11" xfId="0" applyNumberFormat="1" applyFont="1" applyFill="1" applyBorder="1"/>
    <xf numFmtId="0" fontId="45" fillId="51" borderId="0" xfId="0" applyFont="1" applyFill="1"/>
    <xf numFmtId="0" fontId="67" fillId="0" borderId="0" xfId="0" applyFont="1"/>
    <xf numFmtId="0" fontId="24" fillId="18" borderId="0" xfId="0" applyFont="1" applyFill="1" applyAlignment="1">
      <alignment horizontal="center" vertical="center" wrapText="1"/>
    </xf>
    <xf numFmtId="0" fontId="58" fillId="18" borderId="0" xfId="0" applyFont="1" applyFill="1" applyAlignment="1">
      <alignment horizontal="center" vertical="center" wrapText="1"/>
    </xf>
    <xf numFmtId="0" fontId="57" fillId="0" borderId="0" xfId="0" applyFont="1" applyAlignment="1">
      <alignment horizontal="left"/>
    </xf>
    <xf numFmtId="0" fontId="57" fillId="60" borderId="16" xfId="0" applyFont="1" applyFill="1" applyBorder="1" applyAlignment="1">
      <alignment horizontal="center" wrapText="1"/>
    </xf>
    <xf numFmtId="0" fontId="57" fillId="60" borderId="34" xfId="0" applyFont="1" applyFill="1" applyBorder="1" applyAlignment="1">
      <alignment horizontal="center" wrapText="1"/>
    </xf>
    <xf numFmtId="0" fontId="57" fillId="60" borderId="14" xfId="0" applyFont="1" applyFill="1" applyBorder="1" applyAlignment="1">
      <alignment horizontal="center" wrapText="1"/>
    </xf>
    <xf numFmtId="0" fontId="57" fillId="60" borderId="15" xfId="0" applyFont="1" applyFill="1" applyBorder="1" applyAlignment="1">
      <alignment horizontal="center" wrapText="1"/>
    </xf>
    <xf numFmtId="0" fontId="57" fillId="60" borderId="13" xfId="0" applyFont="1" applyFill="1" applyBorder="1" applyAlignment="1">
      <alignment horizontal="center" wrapText="1"/>
    </xf>
    <xf numFmtId="0" fontId="57" fillId="60" borderId="14" xfId="0" applyFont="1" applyFill="1" applyBorder="1" applyAlignment="1">
      <alignment horizontal="center" vertical="center" wrapText="1"/>
    </xf>
    <xf numFmtId="0" fontId="57" fillId="60" borderId="15" xfId="0" applyFont="1" applyFill="1" applyBorder="1" applyAlignment="1">
      <alignment horizontal="center" vertical="center" wrapText="1"/>
    </xf>
    <xf numFmtId="0" fontId="57" fillId="60" borderId="13" xfId="0" applyFont="1" applyFill="1" applyBorder="1" applyAlignment="1">
      <alignment horizontal="center" vertical="center" wrapText="1"/>
    </xf>
    <xf numFmtId="0" fontId="51" fillId="59" borderId="14" xfId="0" applyFont="1" applyFill="1" applyBorder="1" applyAlignment="1">
      <alignment horizontal="center" vertical="center" wrapText="1"/>
    </xf>
    <xf numFmtId="0" fontId="51" fillId="59" borderId="15" xfId="0" applyFont="1" applyFill="1" applyBorder="1" applyAlignment="1">
      <alignment horizontal="center" vertical="center" wrapText="1"/>
    </xf>
    <xf numFmtId="0" fontId="51" fillId="59" borderId="13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/>
    </xf>
    <xf numFmtId="0" fontId="52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57" fillId="0" borderId="10" xfId="0" applyFont="1" applyBorder="1" applyAlignment="1">
      <alignment horizontal="center" wrapText="1"/>
    </xf>
    <xf numFmtId="0" fontId="57" fillId="0" borderId="0" xfId="0" applyFont="1" applyBorder="1" applyAlignment="1">
      <alignment horizontal="center" wrapText="1"/>
    </xf>
    <xf numFmtId="0" fontId="56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/>
    </xf>
    <xf numFmtId="0" fontId="45" fillId="58" borderId="11" xfId="0" applyFont="1" applyFill="1" applyBorder="1"/>
    <xf numFmtId="0" fontId="0" fillId="58" borderId="11" xfId="0" applyFill="1" applyBorder="1"/>
    <xf numFmtId="0" fontId="45" fillId="58" borderId="14" xfId="0" applyFont="1" applyFill="1" applyBorder="1"/>
    <xf numFmtId="0" fontId="0" fillId="58" borderId="13" xfId="0" applyFill="1" applyBorder="1"/>
    <xf numFmtId="0" fontId="45" fillId="58" borderId="13" xfId="0" applyFont="1" applyFill="1" applyBorder="1"/>
    <xf numFmtId="0" fontId="45" fillId="58" borderId="14" xfId="0" applyFont="1" applyFill="1" applyBorder="1" applyAlignment="1">
      <alignment wrapText="1"/>
    </xf>
    <xf numFmtId="0" fontId="0" fillId="58" borderId="13" xfId="0" applyFill="1" applyBorder="1" applyAlignment="1">
      <alignment wrapText="1"/>
    </xf>
    <xf numFmtId="0" fontId="45" fillId="0" borderId="11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/>
    </xf>
    <xf numFmtId="0" fontId="45" fillId="53" borderId="11" xfId="0" applyFont="1" applyFill="1" applyBorder="1" applyAlignment="1">
      <alignment horizontal="center" vertical="center"/>
    </xf>
    <xf numFmtId="0" fontId="45" fillId="53" borderId="14" xfId="0" applyFont="1" applyFill="1" applyBorder="1"/>
    <xf numFmtId="0" fontId="0" fillId="53" borderId="13" xfId="0" applyFill="1" applyBorder="1"/>
    <xf numFmtId="0" fontId="19" fillId="0" borderId="0" xfId="72" applyFont="1" applyFill="1" applyAlignment="1">
      <alignment horizontal="center" vertical="center" wrapText="1"/>
    </xf>
    <xf numFmtId="0" fontId="25" fillId="0" borderId="0" xfId="72" applyFont="1" applyFill="1" applyAlignment="1">
      <alignment vertical="center" wrapText="1"/>
    </xf>
    <xf numFmtId="0" fontId="25" fillId="0" borderId="0" xfId="72" applyFont="1" applyFill="1" applyAlignment="1">
      <alignment wrapText="1"/>
    </xf>
    <xf numFmtId="0" fontId="19" fillId="51" borderId="0" xfId="72" applyFont="1" applyFill="1" applyAlignment="1">
      <alignment horizontal="center" vertical="center" wrapText="1"/>
    </xf>
    <xf numFmtId="0" fontId="25" fillId="51" borderId="0" xfId="72" applyFont="1" applyFill="1" applyAlignment="1">
      <alignment vertical="center" wrapText="1"/>
    </xf>
  </cellXfs>
  <cellStyles count="87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Isticanje1" xfId="7" builtinId="30" customBuiltin="1"/>
    <cellStyle name="20% - Isticanje2" xfId="8" builtinId="34" customBuiltin="1"/>
    <cellStyle name="20% - Isticanje3" xfId="9" builtinId="38" customBuiltin="1"/>
    <cellStyle name="20% - Isticanje4" xfId="10" builtinId="42" customBuiltin="1"/>
    <cellStyle name="20% - Isticanje5" xfId="11" builtinId="46" customBuiltin="1"/>
    <cellStyle name="20% - Isticanje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Isticanje1" xfId="19" builtinId="31" customBuiltin="1"/>
    <cellStyle name="40% - Isticanje2" xfId="20" builtinId="35" customBuiltin="1"/>
    <cellStyle name="40% - Isticanje3" xfId="21" builtinId="39" customBuiltin="1"/>
    <cellStyle name="40% - Isticanje4" xfId="22" builtinId="43" customBuiltin="1"/>
    <cellStyle name="40% - Isticanje5" xfId="23" builtinId="47" customBuiltin="1"/>
    <cellStyle name="40% - Isticanje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Isticanje1" xfId="31" builtinId="32" customBuiltin="1"/>
    <cellStyle name="60% - Isticanje2" xfId="32" builtinId="36" customBuiltin="1"/>
    <cellStyle name="60% - Isticanje3" xfId="33" builtinId="40" customBuiltin="1"/>
    <cellStyle name="60% - Isticanje4" xfId="34" builtinId="44" customBuiltin="1"/>
    <cellStyle name="60% - Isticanje5" xfId="35" builtinId="48" customBuiltin="1"/>
    <cellStyle name="60% - Isticanje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ilješka 2" xfId="44" xr:uid="{00000000-0005-0000-0000-00002B000000}"/>
    <cellStyle name="Calculation" xfId="45" xr:uid="{00000000-0005-0000-0000-00002C000000}"/>
    <cellStyle name="Check Cell" xfId="46" xr:uid="{00000000-0005-0000-0000-00002D000000}"/>
    <cellStyle name="Dobro" xfId="47" builtinId="26" customBuiltin="1"/>
    <cellStyle name="Explanatory Text" xfId="48" xr:uid="{00000000-0005-0000-0000-00002F000000}"/>
    <cellStyle name="Good" xfId="49" xr:uid="{00000000-0005-0000-0000-000030000000}"/>
    <cellStyle name="Heading 1" xfId="50" xr:uid="{00000000-0005-0000-0000-000031000000}"/>
    <cellStyle name="Heading 2" xfId="51" xr:uid="{00000000-0005-0000-0000-000032000000}"/>
    <cellStyle name="Heading 3" xfId="52" xr:uid="{00000000-0005-0000-0000-000033000000}"/>
    <cellStyle name="Heading 4" xfId="53" xr:uid="{00000000-0005-0000-0000-000034000000}"/>
    <cellStyle name="Input" xfId="54" xr:uid="{00000000-0005-0000-0000-000035000000}"/>
    <cellStyle name="Isticanje1" xfId="55" builtinId="29" customBuiltin="1"/>
    <cellStyle name="Isticanje2" xfId="56" builtinId="33" customBuiltin="1"/>
    <cellStyle name="Isticanje3" xfId="57" builtinId="37" customBuiltin="1"/>
    <cellStyle name="Isticanje4" xfId="58" builtinId="41" customBuiltin="1"/>
    <cellStyle name="Isticanje5" xfId="59" builtinId="45" customBuiltin="1"/>
    <cellStyle name="Isticanje6" xfId="60" builtinId="49" customBuiltin="1"/>
    <cellStyle name="Izlaz" xfId="61" builtinId="21" customBuiltin="1"/>
    <cellStyle name="Izračun" xfId="62" builtinId="22" customBuiltin="1"/>
    <cellStyle name="Linked Cell" xfId="63" xr:uid="{00000000-0005-0000-0000-00003E000000}"/>
    <cellStyle name="Loše" xfId="64" builtinId="27" customBuiltin="1"/>
    <cellStyle name="Naslov 1" xfId="65" builtinId="16" customBuiltin="1"/>
    <cellStyle name="Naslov 2" xfId="66" builtinId="17" customBuiltin="1"/>
    <cellStyle name="Naslov 3" xfId="67" builtinId="18" customBuiltin="1"/>
    <cellStyle name="Naslov 4" xfId="68" builtinId="19" customBuiltin="1"/>
    <cellStyle name="Naslov 5" xfId="69" xr:uid="{00000000-0005-0000-0000-000044000000}"/>
    <cellStyle name="Neutral" xfId="70" xr:uid="{00000000-0005-0000-0000-000045000000}"/>
    <cellStyle name="Neutralno" xfId="71" builtinId="28" customBuiltin="1"/>
    <cellStyle name="Normalno" xfId="0" builtinId="0"/>
    <cellStyle name="Normalno 2" xfId="72" xr:uid="{00000000-0005-0000-0000-000048000000}"/>
    <cellStyle name="Normalno 4" xfId="73" xr:uid="{00000000-0005-0000-0000-000049000000}"/>
    <cellStyle name="Note" xfId="74" xr:uid="{00000000-0005-0000-0000-00004A000000}"/>
    <cellStyle name="Output" xfId="75" xr:uid="{00000000-0005-0000-0000-00004B000000}"/>
    <cellStyle name="Povezana ćelija" xfId="76" builtinId="24" customBuiltin="1"/>
    <cellStyle name="Provjera ćelije" xfId="77" builtinId="23" customBuiltin="1"/>
    <cellStyle name="Tekst objašnjenja" xfId="78" builtinId="53" customBuiltin="1"/>
    <cellStyle name="Tekst upozorenja" xfId="79" builtinId="11" customBuiltin="1"/>
    <cellStyle name="Title" xfId="80" xr:uid="{00000000-0005-0000-0000-000050000000}"/>
    <cellStyle name="Total" xfId="81" xr:uid="{00000000-0005-0000-0000-000051000000}"/>
    <cellStyle name="Ukupni zbroj" xfId="82" builtinId="25" customBuiltin="1"/>
    <cellStyle name="Unos" xfId="83" builtinId="20" customBuiltin="1"/>
    <cellStyle name="Valuta" xfId="86" builtinId="4"/>
    <cellStyle name="Warning Text" xfId="84" xr:uid="{00000000-0005-0000-0000-000055000000}"/>
    <cellStyle name="Zarez" xfId="8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F33"/>
  <sheetViews>
    <sheetView topLeftCell="A22" zoomScale="115" zoomScaleNormal="115" workbookViewId="0">
      <selection activeCell="E33" sqref="E33"/>
    </sheetView>
  </sheetViews>
  <sheetFormatPr defaultRowHeight="12.75" x14ac:dyDescent="0.2"/>
  <cols>
    <col min="1" max="1" width="30.7109375" customWidth="1"/>
    <col min="2" max="2" width="14.28515625" bestFit="1" customWidth="1"/>
    <col min="3" max="3" width="13.42578125" customWidth="1"/>
    <col min="4" max="4" width="13.85546875" bestFit="1" customWidth="1"/>
    <col min="5" max="5" width="9.85546875" bestFit="1" customWidth="1"/>
  </cols>
  <sheetData>
    <row r="1" spans="1:6" x14ac:dyDescent="0.2">
      <c r="A1" s="191" t="s">
        <v>134</v>
      </c>
      <c r="B1" s="191"/>
      <c r="C1" s="191"/>
      <c r="D1" s="191"/>
    </row>
    <row r="2" spans="1:6" x14ac:dyDescent="0.2">
      <c r="A2" s="4" t="s">
        <v>129</v>
      </c>
      <c r="B2" s="4"/>
      <c r="C2" s="4"/>
      <c r="D2" s="4"/>
    </row>
    <row r="3" spans="1:6" x14ac:dyDescent="0.2">
      <c r="A3" s="189" t="s">
        <v>283</v>
      </c>
      <c r="B3" s="190"/>
      <c r="C3" s="190"/>
      <c r="D3" s="190"/>
    </row>
    <row r="4" spans="1:6" ht="15.75" x14ac:dyDescent="0.2">
      <c r="A4" s="10"/>
      <c r="B4" s="11" t="s">
        <v>315</v>
      </c>
      <c r="C4" s="11"/>
      <c r="D4" s="11"/>
    </row>
    <row r="5" spans="1:6" x14ac:dyDescent="0.2">
      <c r="A5" s="5"/>
      <c r="B5" s="5"/>
      <c r="C5" s="5"/>
      <c r="D5" s="5"/>
    </row>
    <row r="6" spans="1:6" ht="12.75" customHeight="1" x14ac:dyDescent="0.2">
      <c r="A6" s="192" t="s">
        <v>105</v>
      </c>
      <c r="B6" s="192"/>
      <c r="C6" s="192"/>
      <c r="D6" s="192"/>
      <c r="E6" s="192"/>
      <c r="F6" s="193"/>
    </row>
    <row r="7" spans="1:6" ht="37.5" customHeight="1" x14ac:dyDescent="0.2">
      <c r="A7" s="8" t="s">
        <v>11</v>
      </c>
      <c r="B7" s="8" t="s">
        <v>280</v>
      </c>
      <c r="C7" s="8" t="s">
        <v>281</v>
      </c>
      <c r="D7" s="172" t="s">
        <v>282</v>
      </c>
      <c r="E7" s="78" t="s">
        <v>158</v>
      </c>
      <c r="F7" s="76" t="s">
        <v>159</v>
      </c>
    </row>
    <row r="8" spans="1:6" ht="15" x14ac:dyDescent="0.2">
      <c r="A8" s="8">
        <v>1</v>
      </c>
      <c r="B8" s="8">
        <v>2</v>
      </c>
      <c r="C8" s="8">
        <v>3</v>
      </c>
      <c r="D8" s="8">
        <v>4</v>
      </c>
      <c r="E8" s="84"/>
      <c r="F8" s="85">
        <v>7</v>
      </c>
    </row>
    <row r="9" spans="1:6" ht="12" customHeight="1" x14ac:dyDescent="0.25">
      <c r="A9" s="33" t="s">
        <v>12</v>
      </c>
      <c r="B9" s="26">
        <v>1225675.57</v>
      </c>
      <c r="C9" s="26">
        <v>1569958.82</v>
      </c>
      <c r="D9" s="26">
        <v>1559901.21</v>
      </c>
      <c r="E9" s="91">
        <f t="shared" ref="E9:E10" si="0">IFERROR((D9/B9)*100,0)</f>
        <v>127.26868742272475</v>
      </c>
      <c r="F9" s="89">
        <f t="shared" ref="F9:F11" si="1">IFERROR(D9/C9*100,0)</f>
        <v>99.359371094841833</v>
      </c>
    </row>
    <row r="10" spans="1:6" ht="12" customHeight="1" x14ac:dyDescent="0.25">
      <c r="A10" s="35" t="s">
        <v>42</v>
      </c>
      <c r="B10" s="36">
        <v>0</v>
      </c>
      <c r="C10" s="36">
        <v>0</v>
      </c>
      <c r="D10" s="36">
        <v>0</v>
      </c>
      <c r="E10" s="91">
        <f t="shared" si="0"/>
        <v>0</v>
      </c>
      <c r="F10" s="89">
        <f t="shared" si="1"/>
        <v>0</v>
      </c>
    </row>
    <row r="11" spans="1:6" ht="12" customHeight="1" x14ac:dyDescent="0.25">
      <c r="A11" s="37" t="s">
        <v>13</v>
      </c>
      <c r="B11" s="22">
        <f>SUM(B9:B10)</f>
        <v>1225675.57</v>
      </c>
      <c r="C11" s="22">
        <v>1569958.82</v>
      </c>
      <c r="D11" s="22">
        <v>1559901.21</v>
      </c>
      <c r="E11" s="91">
        <f>IFERROR((D11/B11)*100,0)</f>
        <v>127.26868742272475</v>
      </c>
      <c r="F11" s="89">
        <f t="shared" si="1"/>
        <v>99.359371094841833</v>
      </c>
    </row>
    <row r="12" spans="1:6" ht="12" customHeight="1" x14ac:dyDescent="0.25">
      <c r="A12" s="33" t="s">
        <v>14</v>
      </c>
      <c r="B12" s="26">
        <v>1207531.02</v>
      </c>
      <c r="C12" s="26">
        <v>1525629.22</v>
      </c>
      <c r="D12" s="26">
        <v>1461237.27</v>
      </c>
      <c r="E12" s="91">
        <f t="shared" ref="E12:E26" si="2">IFERROR((D12/B12)*100,0)</f>
        <v>121.01032982158917</v>
      </c>
      <c r="F12" s="89">
        <f t="shared" ref="F12:F26" si="3">IFERROR(D12/C12*100,0)</f>
        <v>95.779318516198856</v>
      </c>
    </row>
    <row r="13" spans="1:6" ht="12" customHeight="1" x14ac:dyDescent="0.25">
      <c r="A13" s="33" t="s">
        <v>15</v>
      </c>
      <c r="B13" s="23">
        <v>30781.13</v>
      </c>
      <c r="C13" s="23">
        <v>59710.61</v>
      </c>
      <c r="D13" s="23">
        <v>113408.26</v>
      </c>
      <c r="E13" s="91">
        <f t="shared" si="2"/>
        <v>368.43436222126991</v>
      </c>
      <c r="F13" s="89">
        <f t="shared" si="3"/>
        <v>189.92982989120358</v>
      </c>
    </row>
    <row r="14" spans="1:6" ht="12" customHeight="1" x14ac:dyDescent="0.25">
      <c r="A14" s="37" t="s">
        <v>0</v>
      </c>
      <c r="B14" s="22">
        <v>1238312.1499999999</v>
      </c>
      <c r="C14" s="22">
        <v>1585339.83</v>
      </c>
      <c r="D14" s="22">
        <v>1574645.53</v>
      </c>
      <c r="E14" s="91">
        <f t="shared" si="2"/>
        <v>127.16062989448986</v>
      </c>
      <c r="F14" s="89">
        <f t="shared" si="3"/>
        <v>99.325425388448096</v>
      </c>
    </row>
    <row r="15" spans="1:6" ht="22.5" customHeight="1" x14ac:dyDescent="0.25">
      <c r="A15" s="24" t="s">
        <v>16</v>
      </c>
      <c r="B15" s="38">
        <v>-12636.58</v>
      </c>
      <c r="C15" s="38">
        <v>-15381.01</v>
      </c>
      <c r="D15" s="38">
        <v>-14744.32</v>
      </c>
      <c r="E15" s="91">
        <f t="shared" si="2"/>
        <v>116.6796712401615</v>
      </c>
      <c r="F15" s="89">
        <f t="shared" si="3"/>
        <v>95.860544918701692</v>
      </c>
    </row>
    <row r="17" spans="1:6" x14ac:dyDescent="0.2">
      <c r="A17" s="194" t="s">
        <v>106</v>
      </c>
      <c r="B17" s="195"/>
      <c r="C17" s="195"/>
      <c r="D17" s="195"/>
      <c r="E17" s="195"/>
      <c r="F17" s="196"/>
    </row>
    <row r="18" spans="1:6" ht="25.5" x14ac:dyDescent="0.25">
      <c r="A18" s="8" t="s">
        <v>1</v>
      </c>
      <c r="B18" s="8" t="s">
        <v>280</v>
      </c>
      <c r="C18" s="8" t="s">
        <v>281</v>
      </c>
      <c r="D18" s="8" t="s">
        <v>284</v>
      </c>
      <c r="E18" s="118">
        <f t="shared" si="2"/>
        <v>0</v>
      </c>
      <c r="F18" s="89">
        <f t="shared" si="3"/>
        <v>0</v>
      </c>
    </row>
    <row r="19" spans="1:6" ht="28.5" customHeight="1" x14ac:dyDescent="0.25">
      <c r="A19" s="33" t="s">
        <v>17</v>
      </c>
      <c r="B19" s="34">
        <v>0</v>
      </c>
      <c r="C19" s="34">
        <v>0</v>
      </c>
      <c r="D19" s="34">
        <v>0</v>
      </c>
      <c r="E19" s="91">
        <f t="shared" si="2"/>
        <v>0</v>
      </c>
      <c r="F19" s="89">
        <f t="shared" si="3"/>
        <v>0</v>
      </c>
    </row>
    <row r="20" spans="1:6" ht="29.25" customHeight="1" x14ac:dyDescent="0.25">
      <c r="A20" s="33" t="s">
        <v>18</v>
      </c>
      <c r="B20" s="34">
        <v>0</v>
      </c>
      <c r="C20" s="34">
        <v>0</v>
      </c>
      <c r="D20" s="34">
        <v>0</v>
      </c>
      <c r="E20" s="91">
        <f t="shared" si="2"/>
        <v>0</v>
      </c>
      <c r="F20" s="89">
        <f t="shared" si="3"/>
        <v>0</v>
      </c>
    </row>
    <row r="21" spans="1:6" ht="16.5" customHeight="1" x14ac:dyDescent="0.25">
      <c r="A21" s="37" t="s">
        <v>19</v>
      </c>
      <c r="B21" s="54">
        <f>B19-B20</f>
        <v>0</v>
      </c>
      <c r="C21" s="54">
        <f>C19-C20</f>
        <v>0</v>
      </c>
      <c r="D21" s="54">
        <f>D19-D20</f>
        <v>0</v>
      </c>
      <c r="E21" s="91">
        <f t="shared" si="2"/>
        <v>0</v>
      </c>
      <c r="F21" s="89">
        <f t="shared" si="3"/>
        <v>0</v>
      </c>
    </row>
    <row r="22" spans="1:6" x14ac:dyDescent="0.2">
      <c r="A22" s="6"/>
      <c r="B22" s="4"/>
      <c r="C22" s="4"/>
      <c r="D22" s="4"/>
    </row>
    <row r="23" spans="1:6" x14ac:dyDescent="0.2">
      <c r="A23" s="197" t="s">
        <v>107</v>
      </c>
      <c r="B23" s="198"/>
      <c r="C23" s="198"/>
      <c r="D23" s="198"/>
      <c r="E23" s="198"/>
      <c r="F23" s="199"/>
    </row>
    <row r="24" spans="1:6" ht="25.5" x14ac:dyDescent="0.25">
      <c r="A24" s="8" t="s">
        <v>1</v>
      </c>
      <c r="B24" s="8" t="s">
        <v>280</v>
      </c>
      <c r="C24" s="8" t="s">
        <v>281</v>
      </c>
      <c r="D24" s="8" t="s">
        <v>282</v>
      </c>
      <c r="E24" s="91">
        <f t="shared" si="2"/>
        <v>0</v>
      </c>
      <c r="F24" s="89">
        <f t="shared" si="3"/>
        <v>0</v>
      </c>
    </row>
    <row r="25" spans="1:6" ht="28.5" customHeight="1" x14ac:dyDescent="0.25">
      <c r="A25" s="33" t="s">
        <v>20</v>
      </c>
      <c r="B25" s="34">
        <v>-15415.84</v>
      </c>
      <c r="C25" s="34">
        <v>15381.01</v>
      </c>
      <c r="D25" s="34">
        <v>-28052.42</v>
      </c>
      <c r="E25" s="91">
        <f t="shared" si="2"/>
        <v>181.97140084484528</v>
      </c>
      <c r="F25" s="89">
        <f t="shared" si="3"/>
        <v>-182.38347156656161</v>
      </c>
    </row>
    <row r="26" spans="1:6" ht="39.75" customHeight="1" x14ac:dyDescent="0.25">
      <c r="A26" s="33" t="s">
        <v>21</v>
      </c>
      <c r="B26" s="34">
        <v>-28052.42</v>
      </c>
      <c r="C26" s="34">
        <v>0</v>
      </c>
      <c r="D26" s="34">
        <v>-42796.74</v>
      </c>
      <c r="E26" s="91">
        <f t="shared" si="2"/>
        <v>152.55988609895331</v>
      </c>
      <c r="F26" s="89">
        <f t="shared" si="3"/>
        <v>0</v>
      </c>
    </row>
    <row r="30" spans="1:6" x14ac:dyDescent="0.2">
      <c r="A30" s="57" t="s">
        <v>316</v>
      </c>
      <c r="B30" s="57"/>
      <c r="C30" s="57"/>
      <c r="D30" s="57"/>
      <c r="E30" s="57"/>
      <c r="F30" s="20"/>
    </row>
    <row r="31" spans="1:6" x14ac:dyDescent="0.2">
      <c r="A31" s="57" t="s">
        <v>317</v>
      </c>
      <c r="B31" s="57"/>
      <c r="C31" s="57"/>
      <c r="D31" s="57"/>
      <c r="E31" s="57"/>
      <c r="F31" s="20"/>
    </row>
    <row r="32" spans="1:6" x14ac:dyDescent="0.2">
      <c r="A32" s="57"/>
      <c r="B32" s="57"/>
      <c r="C32" s="57"/>
      <c r="D32" s="57"/>
      <c r="E32" s="57" t="s">
        <v>153</v>
      </c>
      <c r="F32" s="20"/>
    </row>
    <row r="33" spans="1:6" x14ac:dyDescent="0.2">
      <c r="A33" s="57" t="s">
        <v>314</v>
      </c>
      <c r="B33" s="57"/>
      <c r="C33" s="57"/>
      <c r="D33" s="57"/>
      <c r="E33" s="57" t="s">
        <v>148</v>
      </c>
      <c r="F33" s="20"/>
    </row>
  </sheetData>
  <mergeCells count="5">
    <mergeCell ref="A3:D3"/>
    <mergeCell ref="A1:D1"/>
    <mergeCell ref="A6:F6"/>
    <mergeCell ref="A17:F17"/>
    <mergeCell ref="A23:F23"/>
  </mergeCells>
  <pageMargins left="0.39370078740157483" right="0.39370078740157483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F114"/>
  <sheetViews>
    <sheetView zoomScale="130" zoomScaleNormal="130" workbookViewId="0">
      <selection activeCell="A120" sqref="A120"/>
    </sheetView>
  </sheetViews>
  <sheetFormatPr defaultRowHeight="12.75" x14ac:dyDescent="0.2"/>
  <cols>
    <col min="1" max="1" width="71.28515625" customWidth="1"/>
    <col min="2" max="6" width="15.7109375" customWidth="1"/>
  </cols>
  <sheetData>
    <row r="1" spans="1:6" x14ac:dyDescent="0.2">
      <c r="A1" s="204" t="s">
        <v>134</v>
      </c>
      <c r="B1" s="204"/>
      <c r="C1" s="204"/>
      <c r="D1" s="204"/>
      <c r="E1" s="204"/>
      <c r="F1" s="204"/>
    </row>
    <row r="2" spans="1:6" ht="23.25" customHeight="1" x14ac:dyDescent="0.2">
      <c r="A2" s="203" t="s">
        <v>285</v>
      </c>
      <c r="B2" s="203"/>
      <c r="C2" s="203"/>
      <c r="D2" s="203"/>
      <c r="E2" s="203"/>
      <c r="F2" s="203"/>
    </row>
    <row r="3" spans="1:6" ht="12.75" customHeight="1" x14ac:dyDescent="0.2">
      <c r="A3" s="73" t="s">
        <v>22</v>
      </c>
      <c r="B3" s="200" t="s">
        <v>287</v>
      </c>
      <c r="C3" s="201"/>
      <c r="D3" s="201"/>
      <c r="E3" s="201"/>
      <c r="F3" s="202"/>
    </row>
    <row r="4" spans="1:6" ht="24.75" customHeight="1" x14ac:dyDescent="0.2">
      <c r="A4" s="58" t="s">
        <v>23</v>
      </c>
      <c r="B4" s="59" t="s">
        <v>280</v>
      </c>
      <c r="C4" s="59" t="s">
        <v>286</v>
      </c>
      <c r="D4" s="59" t="s">
        <v>282</v>
      </c>
      <c r="E4" s="60" t="s">
        <v>132</v>
      </c>
      <c r="F4" s="60" t="s">
        <v>133</v>
      </c>
    </row>
    <row r="5" spans="1:6" ht="12" customHeight="1" x14ac:dyDescent="0.2">
      <c r="A5" s="61">
        <v>1</v>
      </c>
      <c r="B5" s="62">
        <v>2</v>
      </c>
      <c r="C5" s="62">
        <v>3</v>
      </c>
      <c r="D5" s="62">
        <v>4</v>
      </c>
      <c r="E5" s="62">
        <v>5</v>
      </c>
      <c r="F5" s="62">
        <v>6</v>
      </c>
    </row>
    <row r="6" spans="1:6" ht="12" customHeight="1" x14ac:dyDescent="0.2">
      <c r="A6" s="63" t="s">
        <v>10</v>
      </c>
      <c r="B6" s="64"/>
      <c r="C6" s="64"/>
      <c r="D6" s="64"/>
      <c r="E6" s="64"/>
      <c r="F6" s="3"/>
    </row>
    <row r="7" spans="1:6" ht="12" customHeight="1" x14ac:dyDescent="0.2">
      <c r="A7" s="16" t="s">
        <v>12</v>
      </c>
      <c r="B7" s="9">
        <v>1225675.57</v>
      </c>
      <c r="C7" s="9">
        <v>1569958.82</v>
      </c>
      <c r="D7" s="9">
        <v>1559901.21</v>
      </c>
      <c r="E7" s="9">
        <f t="shared" ref="E7:E21" si="0">IF(B7=0, 0, D7/B7*100)</f>
        <v>127.26868742272475</v>
      </c>
      <c r="F7" s="9">
        <f t="shared" ref="F7:F33" si="1">IF(C7=0, 0, D7/C7*100)</f>
        <v>99.359371094841833</v>
      </c>
    </row>
    <row r="8" spans="1:6" ht="28.5" customHeight="1" x14ac:dyDescent="0.2">
      <c r="A8" s="17" t="s">
        <v>24</v>
      </c>
      <c r="B8" s="18">
        <v>1105253.9099999999</v>
      </c>
      <c r="C8" s="18">
        <v>1361940.62</v>
      </c>
      <c r="D8" s="18">
        <v>1314473.07</v>
      </c>
      <c r="E8" s="18">
        <f t="shared" si="0"/>
        <v>118.92951095735098</v>
      </c>
      <c r="F8" s="18">
        <f t="shared" si="1"/>
        <v>96.51471221997916</v>
      </c>
    </row>
    <row r="9" spans="1:6" ht="23.25" customHeight="1" x14ac:dyDescent="0.2">
      <c r="A9" s="17" t="s">
        <v>25</v>
      </c>
      <c r="B9" s="18">
        <v>0</v>
      </c>
      <c r="C9" s="18">
        <v>0</v>
      </c>
      <c r="D9" s="18">
        <v>0</v>
      </c>
      <c r="E9" s="18">
        <f t="shared" si="0"/>
        <v>0</v>
      </c>
      <c r="F9" s="18">
        <f t="shared" si="1"/>
        <v>0</v>
      </c>
    </row>
    <row r="10" spans="1:6" ht="27" customHeight="1" x14ac:dyDescent="0.2">
      <c r="A10" s="15" t="s">
        <v>26</v>
      </c>
      <c r="B10" s="3">
        <v>0</v>
      </c>
      <c r="C10" s="3">
        <v>0</v>
      </c>
      <c r="D10" s="3">
        <v>0</v>
      </c>
      <c r="E10" s="65">
        <f t="shared" si="0"/>
        <v>0</v>
      </c>
      <c r="F10" s="65">
        <f t="shared" si="1"/>
        <v>0</v>
      </c>
    </row>
    <row r="11" spans="1:6" ht="24" customHeight="1" x14ac:dyDescent="0.2">
      <c r="A11" s="17" t="s">
        <v>27</v>
      </c>
      <c r="B11" s="18">
        <v>1075477.54</v>
      </c>
      <c r="C11" s="18">
        <v>1346231.22</v>
      </c>
      <c r="D11" s="18">
        <v>1304316.51</v>
      </c>
      <c r="E11" s="18">
        <f t="shared" si="0"/>
        <v>121.27789391120152</v>
      </c>
      <c r="F11" s="18">
        <f t="shared" si="1"/>
        <v>96.886514784585074</v>
      </c>
    </row>
    <row r="12" spans="1:6" ht="33.75" customHeight="1" x14ac:dyDescent="0.2">
      <c r="A12" s="15" t="s">
        <v>28</v>
      </c>
      <c r="B12" s="3">
        <v>1059680.01</v>
      </c>
      <c r="C12" s="3">
        <v>1315642.26</v>
      </c>
      <c r="D12" s="3">
        <v>1303576.51</v>
      </c>
      <c r="E12" s="65">
        <f t="shared" si="0"/>
        <v>123.01605179850472</v>
      </c>
      <c r="F12" s="65">
        <f t="shared" si="1"/>
        <v>99.082900392694896</v>
      </c>
    </row>
    <row r="13" spans="1:6" ht="30" customHeight="1" x14ac:dyDescent="0.2">
      <c r="A13" s="15" t="s">
        <v>29</v>
      </c>
      <c r="B13" s="3">
        <v>15797.53</v>
      </c>
      <c r="C13" s="3">
        <v>30588.959999999999</v>
      </c>
      <c r="D13" s="3">
        <v>740</v>
      </c>
      <c r="E13" s="65">
        <f t="shared" si="0"/>
        <v>4.6842765926065653</v>
      </c>
      <c r="F13" s="65">
        <f t="shared" si="1"/>
        <v>2.4191734534289497</v>
      </c>
    </row>
    <row r="14" spans="1:6" ht="12" customHeight="1" x14ac:dyDescent="0.2">
      <c r="A14" s="17" t="s">
        <v>139</v>
      </c>
      <c r="B14" s="18">
        <v>0</v>
      </c>
      <c r="C14" s="18">
        <v>0</v>
      </c>
      <c r="D14" s="18">
        <v>0</v>
      </c>
      <c r="E14" s="18">
        <f t="shared" si="0"/>
        <v>0</v>
      </c>
      <c r="F14" s="18">
        <f t="shared" si="1"/>
        <v>0</v>
      </c>
    </row>
    <row r="15" spans="1:6" ht="12" customHeight="1" x14ac:dyDescent="0.2">
      <c r="A15" s="15" t="s">
        <v>30</v>
      </c>
      <c r="B15" s="3">
        <v>0</v>
      </c>
      <c r="C15" s="3">
        <v>0</v>
      </c>
      <c r="D15" s="3">
        <v>0</v>
      </c>
      <c r="E15" s="65">
        <f t="shared" si="0"/>
        <v>0</v>
      </c>
      <c r="F15" s="65">
        <f t="shared" si="1"/>
        <v>0</v>
      </c>
    </row>
    <row r="16" spans="1:6" ht="12" customHeight="1" x14ac:dyDescent="0.2">
      <c r="A16" s="63" t="s">
        <v>135</v>
      </c>
      <c r="B16" s="64">
        <v>29776.25</v>
      </c>
      <c r="C16" s="64">
        <v>15709.4</v>
      </c>
      <c r="D16" s="64">
        <v>10156.56</v>
      </c>
      <c r="E16" s="65">
        <f t="shared" si="0"/>
        <v>34.10960077242769</v>
      </c>
      <c r="F16" s="65">
        <f t="shared" si="1"/>
        <v>64.652755674946206</v>
      </c>
    </row>
    <row r="17" spans="1:6" ht="12" customHeight="1" x14ac:dyDescent="0.2">
      <c r="A17" s="15" t="s">
        <v>136</v>
      </c>
      <c r="B17" s="3">
        <v>1273.18</v>
      </c>
      <c r="C17" s="3">
        <v>2224.94</v>
      </c>
      <c r="D17" s="3">
        <v>1438.46</v>
      </c>
      <c r="E17" s="65">
        <f t="shared" si="0"/>
        <v>112.98166794954365</v>
      </c>
      <c r="F17" s="65">
        <f t="shared" si="1"/>
        <v>64.651631055219468</v>
      </c>
    </row>
    <row r="18" spans="1:6" ht="12" customHeight="1" x14ac:dyDescent="0.2">
      <c r="A18" s="15" t="s">
        <v>137</v>
      </c>
      <c r="B18" s="3">
        <v>28503.07</v>
      </c>
      <c r="C18" s="3">
        <v>13484.46</v>
      </c>
      <c r="D18" s="3">
        <v>8718.1</v>
      </c>
      <c r="E18" s="65">
        <f t="shared" si="0"/>
        <v>30.586529801877482</v>
      </c>
      <c r="F18" s="65">
        <f t="shared" si="1"/>
        <v>64.652941237543075</v>
      </c>
    </row>
    <row r="19" spans="1:6" ht="34.5" customHeight="1" x14ac:dyDescent="0.2">
      <c r="A19" s="17" t="s">
        <v>31</v>
      </c>
      <c r="B19" s="18">
        <v>5160.12</v>
      </c>
      <c r="C19" s="18">
        <v>7500</v>
      </c>
      <c r="D19" s="18">
        <v>2900</v>
      </c>
      <c r="E19" s="18">
        <f t="shared" si="0"/>
        <v>56.200243405192133</v>
      </c>
      <c r="F19" s="18">
        <f t="shared" si="1"/>
        <v>38.666666666666664</v>
      </c>
    </row>
    <row r="20" spans="1:6" ht="12" customHeight="1" x14ac:dyDescent="0.2">
      <c r="A20" s="17" t="s">
        <v>32</v>
      </c>
      <c r="B20" s="18">
        <v>5160.12</v>
      </c>
      <c r="C20" s="18">
        <v>7500</v>
      </c>
      <c r="D20" s="18">
        <v>2900</v>
      </c>
      <c r="E20" s="18">
        <f t="shared" si="0"/>
        <v>56.200243405192133</v>
      </c>
      <c r="F20" s="18">
        <f t="shared" si="1"/>
        <v>38.666666666666664</v>
      </c>
    </row>
    <row r="21" spans="1:6" ht="12" customHeight="1" x14ac:dyDescent="0.2">
      <c r="A21" s="15" t="s">
        <v>33</v>
      </c>
      <c r="B21" s="3">
        <v>5160.12</v>
      </c>
      <c r="C21" s="3">
        <v>7500</v>
      </c>
      <c r="D21" s="3">
        <v>2900</v>
      </c>
      <c r="E21" s="65">
        <f t="shared" si="0"/>
        <v>56.200243405192133</v>
      </c>
      <c r="F21" s="65">
        <f t="shared" si="1"/>
        <v>38.666666666666664</v>
      </c>
    </row>
    <row r="22" spans="1:6" ht="39" customHeight="1" x14ac:dyDescent="0.2">
      <c r="A22" s="17" t="s">
        <v>34</v>
      </c>
      <c r="B22" s="18">
        <v>1573.09</v>
      </c>
      <c r="C22" s="18">
        <v>0</v>
      </c>
      <c r="D22" s="18">
        <v>0</v>
      </c>
      <c r="E22" s="18">
        <f t="shared" ref="E22:E38" si="2">IF(B22=0, 0, D22/B22*100)</f>
        <v>0</v>
      </c>
      <c r="F22" s="18">
        <f t="shared" si="1"/>
        <v>0</v>
      </c>
    </row>
    <row r="23" spans="1:6" ht="23.25" customHeight="1" x14ac:dyDescent="0.2">
      <c r="A23" s="17" t="s">
        <v>35</v>
      </c>
      <c r="B23" s="18">
        <v>60</v>
      </c>
      <c r="C23" s="18">
        <v>0</v>
      </c>
      <c r="D23" s="18">
        <v>0</v>
      </c>
      <c r="E23" s="18">
        <f t="shared" si="2"/>
        <v>0</v>
      </c>
      <c r="F23" s="18">
        <f t="shared" si="1"/>
        <v>0</v>
      </c>
    </row>
    <row r="24" spans="1:6" ht="12" customHeight="1" x14ac:dyDescent="0.2">
      <c r="A24" s="15" t="s">
        <v>36</v>
      </c>
      <c r="B24" s="3">
        <v>60</v>
      </c>
      <c r="C24" s="3">
        <v>0</v>
      </c>
      <c r="D24" s="3">
        <v>0</v>
      </c>
      <c r="E24" s="65">
        <f t="shared" si="2"/>
        <v>0</v>
      </c>
      <c r="F24" s="65">
        <f t="shared" si="1"/>
        <v>0</v>
      </c>
    </row>
    <row r="25" spans="1:6" x14ac:dyDescent="0.2">
      <c r="A25" s="17" t="s">
        <v>117</v>
      </c>
      <c r="B25" s="18">
        <v>1513.09</v>
      </c>
      <c r="C25" s="18">
        <v>0</v>
      </c>
      <c r="D25" s="18">
        <v>10699.36</v>
      </c>
      <c r="E25" s="18">
        <f t="shared" si="2"/>
        <v>707.11986729143678</v>
      </c>
      <c r="F25" s="18">
        <f t="shared" si="1"/>
        <v>0</v>
      </c>
    </row>
    <row r="26" spans="1:6" ht="13.5" customHeight="1" x14ac:dyDescent="0.2">
      <c r="A26" s="15" t="s">
        <v>37</v>
      </c>
      <c r="B26" s="3">
        <v>300</v>
      </c>
      <c r="C26" s="3">
        <v>0</v>
      </c>
      <c r="D26" s="3">
        <v>2770</v>
      </c>
      <c r="E26" s="65">
        <f t="shared" si="2"/>
        <v>923.33333333333326</v>
      </c>
      <c r="F26" s="65">
        <f t="shared" si="1"/>
        <v>0</v>
      </c>
    </row>
    <row r="27" spans="1:6" ht="13.5" customHeight="1" x14ac:dyDescent="0.2">
      <c r="A27" s="15" t="s">
        <v>140</v>
      </c>
      <c r="B27" s="3">
        <v>1213.0899999999999</v>
      </c>
      <c r="C27" s="3">
        <v>0</v>
      </c>
      <c r="D27" s="3">
        <v>7929.36</v>
      </c>
      <c r="E27" s="65">
        <f t="shared" si="2"/>
        <v>653.6497704209911</v>
      </c>
      <c r="F27" s="65">
        <f t="shared" si="1"/>
        <v>0</v>
      </c>
    </row>
    <row r="28" spans="1:6" x14ac:dyDescent="0.2">
      <c r="A28" s="17" t="s">
        <v>38</v>
      </c>
      <c r="B28" s="18">
        <v>113688.45</v>
      </c>
      <c r="C28" s="18">
        <v>200518.2</v>
      </c>
      <c r="D28" s="18">
        <v>231828.78</v>
      </c>
      <c r="E28" s="18">
        <f t="shared" si="2"/>
        <v>203.91585952662737</v>
      </c>
      <c r="F28" s="18">
        <f t="shared" si="1"/>
        <v>115.61483197036478</v>
      </c>
    </row>
    <row r="29" spans="1:6" ht="25.5" x14ac:dyDescent="0.2">
      <c r="A29" s="17" t="s">
        <v>39</v>
      </c>
      <c r="B29" s="18">
        <v>113688.45</v>
      </c>
      <c r="C29" s="18">
        <v>200518.2</v>
      </c>
      <c r="D29" s="18">
        <v>231828.78</v>
      </c>
      <c r="E29" s="18">
        <f t="shared" si="2"/>
        <v>203.91585952662737</v>
      </c>
      <c r="F29" s="18">
        <f t="shared" si="1"/>
        <v>115.61483197036478</v>
      </c>
    </row>
    <row r="30" spans="1:6" ht="21.75" customHeight="1" x14ac:dyDescent="0.2">
      <c r="A30" s="15" t="s">
        <v>40</v>
      </c>
      <c r="B30" s="3">
        <v>101272.01</v>
      </c>
      <c r="C30" s="3">
        <v>171396.55</v>
      </c>
      <c r="D30" s="3">
        <v>153582.13</v>
      </c>
      <c r="E30" s="65">
        <f t="shared" si="2"/>
        <v>151.65308756091639</v>
      </c>
      <c r="F30" s="65">
        <f t="shared" si="1"/>
        <v>89.606313545984449</v>
      </c>
    </row>
    <row r="31" spans="1:6" ht="27" customHeight="1" x14ac:dyDescent="0.2">
      <c r="A31" s="15" t="s">
        <v>41</v>
      </c>
      <c r="B31" s="3">
        <v>12416.44</v>
      </c>
      <c r="C31" s="3">
        <v>29121.65</v>
      </c>
      <c r="D31" s="3">
        <v>78246.649999999994</v>
      </c>
      <c r="E31" s="65">
        <f t="shared" si="2"/>
        <v>630.18586648024711</v>
      </c>
      <c r="F31" s="65">
        <f t="shared" si="1"/>
        <v>268.68893074396539</v>
      </c>
    </row>
    <row r="32" spans="1:6" ht="24" customHeight="1" x14ac:dyDescent="0.2">
      <c r="A32" s="16" t="s">
        <v>42</v>
      </c>
      <c r="B32" s="9">
        <v>0</v>
      </c>
      <c r="C32" s="9">
        <v>0</v>
      </c>
      <c r="D32" s="9">
        <v>0</v>
      </c>
      <c r="E32" s="9">
        <f t="shared" si="2"/>
        <v>0</v>
      </c>
      <c r="F32" s="9">
        <f t="shared" si="1"/>
        <v>0</v>
      </c>
    </row>
    <row r="33" spans="1:6" ht="22.5" customHeight="1" x14ac:dyDescent="0.2">
      <c r="A33" s="17" t="s">
        <v>43</v>
      </c>
      <c r="B33" s="18">
        <v>0</v>
      </c>
      <c r="C33" s="18">
        <v>0</v>
      </c>
      <c r="D33" s="18">
        <v>0</v>
      </c>
      <c r="E33" s="18">
        <f t="shared" si="2"/>
        <v>0</v>
      </c>
      <c r="F33" s="18">
        <f t="shared" si="1"/>
        <v>0</v>
      </c>
    </row>
    <row r="34" spans="1:6" ht="22.5" customHeight="1" x14ac:dyDescent="0.2">
      <c r="A34" s="15" t="s">
        <v>119</v>
      </c>
      <c r="B34" s="3"/>
      <c r="C34" s="3">
        <v>0</v>
      </c>
      <c r="D34" s="3">
        <v>0</v>
      </c>
      <c r="E34" s="65">
        <f t="shared" si="2"/>
        <v>0</v>
      </c>
      <c r="F34" s="65">
        <f t="shared" ref="F34:F52" si="3">IF(C34=0, 0, D34/C34*100)</f>
        <v>0</v>
      </c>
    </row>
    <row r="35" spans="1:6" ht="29.25" customHeight="1" x14ac:dyDescent="0.2">
      <c r="A35" s="17" t="s">
        <v>44</v>
      </c>
      <c r="B35" s="18">
        <v>0</v>
      </c>
      <c r="C35" s="18">
        <v>0</v>
      </c>
      <c r="D35" s="18">
        <v>0</v>
      </c>
      <c r="E35" s="18">
        <f t="shared" si="2"/>
        <v>0</v>
      </c>
      <c r="F35" s="18">
        <f t="shared" si="3"/>
        <v>0</v>
      </c>
    </row>
    <row r="36" spans="1:6" ht="12" customHeight="1" x14ac:dyDescent="0.2">
      <c r="A36" s="15" t="s">
        <v>45</v>
      </c>
      <c r="B36" s="3">
        <v>0</v>
      </c>
      <c r="C36" s="3">
        <v>0</v>
      </c>
      <c r="D36" s="3">
        <v>0</v>
      </c>
      <c r="E36" s="65">
        <f t="shared" si="2"/>
        <v>0</v>
      </c>
      <c r="F36" s="65">
        <f t="shared" si="3"/>
        <v>0</v>
      </c>
    </row>
    <row r="37" spans="1:6" ht="12" customHeight="1" x14ac:dyDescent="0.2">
      <c r="A37" s="16" t="s">
        <v>46</v>
      </c>
      <c r="B37" s="9">
        <f>SUM(B38)</f>
        <v>0</v>
      </c>
      <c r="C37" s="9">
        <v>0</v>
      </c>
      <c r="D37" s="9">
        <f>D38</f>
        <v>0</v>
      </c>
      <c r="E37" s="9">
        <f t="shared" si="2"/>
        <v>0</v>
      </c>
      <c r="F37" s="9">
        <f t="shared" si="3"/>
        <v>0</v>
      </c>
    </row>
    <row r="38" spans="1:6" ht="12" customHeight="1" x14ac:dyDescent="0.2">
      <c r="A38" s="17" t="s">
        <v>138</v>
      </c>
      <c r="B38" s="18">
        <v>0</v>
      </c>
      <c r="C38" s="18">
        <v>0</v>
      </c>
      <c r="D38" s="18">
        <v>0</v>
      </c>
      <c r="E38" s="65">
        <f t="shared" si="2"/>
        <v>0</v>
      </c>
      <c r="F38" s="65">
        <f t="shared" si="3"/>
        <v>0</v>
      </c>
    </row>
    <row r="39" spans="1:6" x14ac:dyDescent="0.2">
      <c r="A39" s="66" t="s">
        <v>141</v>
      </c>
      <c r="B39" s="67">
        <f>SUM(B28+B22+B8+B38+B19)</f>
        <v>1225675.57</v>
      </c>
      <c r="C39" s="67">
        <v>1569958.82</v>
      </c>
      <c r="D39" s="67">
        <f>D7+D32+D37</f>
        <v>1559901.21</v>
      </c>
      <c r="E39" s="67">
        <f t="shared" ref="E39:E53" si="4">IF(B39=0, 0, D39/B39*100)</f>
        <v>127.26868742272475</v>
      </c>
      <c r="F39" s="67">
        <f t="shared" si="3"/>
        <v>99.359371094841833</v>
      </c>
    </row>
    <row r="40" spans="1:6" ht="12" customHeight="1" x14ac:dyDescent="0.2">
      <c r="A40" s="68"/>
      <c r="B40" s="69"/>
      <c r="C40" s="69"/>
      <c r="D40" s="69"/>
      <c r="E40" s="65"/>
      <c r="F40" s="65"/>
    </row>
    <row r="41" spans="1:6" ht="12" customHeight="1" x14ac:dyDescent="0.2">
      <c r="A41" s="16" t="s">
        <v>14</v>
      </c>
      <c r="B41" s="9">
        <v>1207531.02</v>
      </c>
      <c r="C41" s="9">
        <v>1511189.2</v>
      </c>
      <c r="D41" s="9">
        <v>1461237.27</v>
      </c>
      <c r="E41" s="9">
        <f t="shared" si="4"/>
        <v>121.01032982158917</v>
      </c>
      <c r="F41" s="9">
        <f t="shared" si="3"/>
        <v>96.694528388635931</v>
      </c>
    </row>
    <row r="42" spans="1:6" ht="12" customHeight="1" x14ac:dyDescent="0.2">
      <c r="A42" s="17" t="s">
        <v>47</v>
      </c>
      <c r="B42" s="18">
        <v>975452.3</v>
      </c>
      <c r="C42" s="18">
        <v>1238509.02</v>
      </c>
      <c r="D42" s="18">
        <v>1223849.78</v>
      </c>
      <c r="E42" s="18">
        <f t="shared" si="4"/>
        <v>125.46485153605154</v>
      </c>
      <c r="F42" s="18">
        <f t="shared" si="3"/>
        <v>98.816380037345226</v>
      </c>
    </row>
    <row r="43" spans="1:6" ht="12" customHeight="1" x14ac:dyDescent="0.2">
      <c r="A43" s="70" t="s">
        <v>48</v>
      </c>
      <c r="B43" s="71">
        <v>802926.25</v>
      </c>
      <c r="C43" s="71">
        <v>1020473.9</v>
      </c>
      <c r="D43" s="71">
        <v>1010777.91</v>
      </c>
      <c r="E43" s="65">
        <f t="shared" si="4"/>
        <v>125.88676855439714</v>
      </c>
      <c r="F43" s="65">
        <f t="shared" si="3"/>
        <v>99.049854190293345</v>
      </c>
    </row>
    <row r="44" spans="1:6" ht="12" customHeight="1" x14ac:dyDescent="0.2">
      <c r="A44" s="15" t="s">
        <v>49</v>
      </c>
      <c r="B44" s="3">
        <v>802926.25</v>
      </c>
      <c r="C44" s="3">
        <v>1020473.9</v>
      </c>
      <c r="D44" s="7">
        <v>1010777.91</v>
      </c>
      <c r="E44" s="65">
        <f t="shared" si="4"/>
        <v>125.88676855439714</v>
      </c>
      <c r="F44" s="65">
        <f t="shared" si="3"/>
        <v>99.049854190293345</v>
      </c>
    </row>
    <row r="45" spans="1:6" ht="12" customHeight="1" x14ac:dyDescent="0.2">
      <c r="A45" s="17" t="s">
        <v>50</v>
      </c>
      <c r="B45" s="18">
        <v>40034.620000000003</v>
      </c>
      <c r="C45" s="18">
        <v>50460</v>
      </c>
      <c r="D45" s="18">
        <v>46293.49</v>
      </c>
      <c r="E45" s="18">
        <f t="shared" si="4"/>
        <v>115.63364408104783</v>
      </c>
      <c r="F45" s="18">
        <f t="shared" si="3"/>
        <v>91.74294490685692</v>
      </c>
    </row>
    <row r="46" spans="1:6" ht="12" customHeight="1" x14ac:dyDescent="0.2">
      <c r="A46" s="15" t="s">
        <v>51</v>
      </c>
      <c r="B46" s="3">
        <v>40034.620000000003</v>
      </c>
      <c r="C46" s="3">
        <v>50460</v>
      </c>
      <c r="D46" s="7">
        <v>46293.49</v>
      </c>
      <c r="E46" s="65">
        <f t="shared" si="4"/>
        <v>115.63364408104783</v>
      </c>
      <c r="F46" s="65">
        <f t="shared" si="3"/>
        <v>91.74294490685692</v>
      </c>
    </row>
    <row r="47" spans="1:6" ht="12" customHeight="1" x14ac:dyDescent="0.2">
      <c r="A47" s="17" t="s">
        <v>52</v>
      </c>
      <c r="B47" s="18">
        <v>132491.43</v>
      </c>
      <c r="C47" s="18">
        <v>167575.12</v>
      </c>
      <c r="D47" s="18">
        <v>166778.38</v>
      </c>
      <c r="E47" s="18">
        <f t="shared" si="4"/>
        <v>125.87861720565625</v>
      </c>
      <c r="F47" s="18">
        <f t="shared" si="3"/>
        <v>99.524547558133932</v>
      </c>
    </row>
    <row r="48" spans="1:6" ht="22.5" customHeight="1" x14ac:dyDescent="0.2">
      <c r="A48" s="15" t="s">
        <v>53</v>
      </c>
      <c r="B48" s="3">
        <v>132470.39999999999</v>
      </c>
      <c r="C48" s="3">
        <v>167575.12</v>
      </c>
      <c r="D48" s="7">
        <v>166778.38</v>
      </c>
      <c r="E48" s="65">
        <f t="shared" si="4"/>
        <v>125.89860074401527</v>
      </c>
      <c r="F48" s="65">
        <f t="shared" si="3"/>
        <v>99.524547558133932</v>
      </c>
    </row>
    <row r="49" spans="1:6" ht="24.75" customHeight="1" x14ac:dyDescent="0.2">
      <c r="A49" s="15" t="s">
        <v>54</v>
      </c>
      <c r="B49" s="3">
        <v>21.03</v>
      </c>
      <c r="C49" s="3">
        <v>0</v>
      </c>
      <c r="D49" s="7">
        <v>0</v>
      </c>
      <c r="E49" s="65">
        <f t="shared" si="4"/>
        <v>0</v>
      </c>
      <c r="F49" s="65">
        <f t="shared" si="3"/>
        <v>0</v>
      </c>
    </row>
    <row r="50" spans="1:6" ht="12" customHeight="1" x14ac:dyDescent="0.2">
      <c r="A50" s="17" t="s">
        <v>55</v>
      </c>
      <c r="B50" s="18">
        <v>202655.35</v>
      </c>
      <c r="C50" s="18">
        <v>246249.55</v>
      </c>
      <c r="D50" s="18">
        <v>233832.83</v>
      </c>
      <c r="E50" s="18">
        <f t="shared" si="4"/>
        <v>115.38448405137096</v>
      </c>
      <c r="F50" s="18">
        <f t="shared" si="3"/>
        <v>94.957667942946486</v>
      </c>
    </row>
    <row r="51" spans="1:6" ht="12" customHeight="1" x14ac:dyDescent="0.2">
      <c r="A51" s="17" t="s">
        <v>56</v>
      </c>
      <c r="B51" s="18">
        <v>29333.91</v>
      </c>
      <c r="C51" s="18">
        <v>33332.660000000003</v>
      </c>
      <c r="D51" s="18">
        <v>27759.51</v>
      </c>
      <c r="E51" s="18">
        <f t="shared" si="4"/>
        <v>94.632832786355451</v>
      </c>
      <c r="F51" s="18">
        <f t="shared" si="3"/>
        <v>83.280212260287641</v>
      </c>
    </row>
    <row r="52" spans="1:6" ht="12" customHeight="1" x14ac:dyDescent="0.2">
      <c r="A52" s="15" t="s">
        <v>57</v>
      </c>
      <c r="B52" s="3">
        <v>1749.77</v>
      </c>
      <c r="C52" s="3">
        <v>2511.4</v>
      </c>
      <c r="D52" s="3">
        <v>2141.4</v>
      </c>
      <c r="E52" s="65">
        <f t="shared" si="4"/>
        <v>122.38179875069295</v>
      </c>
      <c r="F52" s="65">
        <f t="shared" si="3"/>
        <v>85.267181651668395</v>
      </c>
    </row>
    <row r="53" spans="1:6" ht="21.75" customHeight="1" x14ac:dyDescent="0.2">
      <c r="A53" s="15" t="s">
        <v>58</v>
      </c>
      <c r="B53" s="3">
        <v>26378.14</v>
      </c>
      <c r="C53" s="3">
        <v>29056.26</v>
      </c>
      <c r="D53" s="3">
        <v>24008.11</v>
      </c>
      <c r="E53" s="65">
        <f t="shared" si="4"/>
        <v>91.015173928108666</v>
      </c>
      <c r="F53" s="65">
        <f t="shared" ref="F53:F65" si="5">IF(C53=0, 0, D53/C53*100)</f>
        <v>82.626291201964747</v>
      </c>
    </row>
    <row r="54" spans="1:6" ht="12" customHeight="1" x14ac:dyDescent="0.2">
      <c r="A54" s="15" t="s">
        <v>59</v>
      </c>
      <c r="B54" s="3">
        <v>170</v>
      </c>
      <c r="C54" s="3">
        <v>277</v>
      </c>
      <c r="D54" s="3">
        <v>255</v>
      </c>
      <c r="E54" s="65">
        <f t="shared" ref="E54:E108" si="6">IF(B54=0, 0, D54/B54*100)</f>
        <v>150</v>
      </c>
      <c r="F54" s="65">
        <f t="shared" si="5"/>
        <v>92.057761732851986</v>
      </c>
    </row>
    <row r="55" spans="1:6" ht="12" customHeight="1" x14ac:dyDescent="0.2">
      <c r="A55" s="15" t="s">
        <v>9</v>
      </c>
      <c r="B55" s="3">
        <v>1036</v>
      </c>
      <c r="C55" s="3">
        <v>1488</v>
      </c>
      <c r="D55" s="3">
        <v>1355</v>
      </c>
      <c r="E55" s="65">
        <f t="shared" si="6"/>
        <v>130.79150579150581</v>
      </c>
      <c r="F55" s="65">
        <f t="shared" si="5"/>
        <v>91.061827956989248</v>
      </c>
    </row>
    <row r="56" spans="1:6" ht="15.75" customHeight="1" x14ac:dyDescent="0.2">
      <c r="A56" s="17" t="s">
        <v>60</v>
      </c>
      <c r="B56" s="18">
        <v>113396.8</v>
      </c>
      <c r="C56" s="18">
        <v>121090.64</v>
      </c>
      <c r="D56" s="18">
        <v>114454.92</v>
      </c>
      <c r="E56" s="18">
        <f t="shared" si="6"/>
        <v>100.93311275097709</v>
      </c>
      <c r="F56" s="18">
        <f t="shared" si="5"/>
        <v>94.520038873359653</v>
      </c>
    </row>
    <row r="57" spans="1:6" ht="27.75" customHeight="1" x14ac:dyDescent="0.2">
      <c r="A57" s="15" t="s">
        <v>61</v>
      </c>
      <c r="B57" s="3">
        <v>4365.38</v>
      </c>
      <c r="C57" s="3">
        <v>4331.8999999999996</v>
      </c>
      <c r="D57" s="3">
        <v>5024.38</v>
      </c>
      <c r="E57" s="65">
        <f t="shared" si="6"/>
        <v>115.09605120287351</v>
      </c>
      <c r="F57" s="65">
        <f t="shared" si="5"/>
        <v>115.98559523534708</v>
      </c>
    </row>
    <row r="58" spans="1:6" ht="12" customHeight="1" x14ac:dyDescent="0.2">
      <c r="A58" s="15" t="s">
        <v>62</v>
      </c>
      <c r="B58" s="3">
        <v>68739.149999999994</v>
      </c>
      <c r="C58" s="3">
        <v>76534.78</v>
      </c>
      <c r="D58" s="3">
        <v>74699.56</v>
      </c>
      <c r="E58" s="65">
        <f t="shared" si="6"/>
        <v>108.67105572297592</v>
      </c>
      <c r="F58" s="65">
        <f t="shared" si="5"/>
        <v>97.602109785903863</v>
      </c>
    </row>
    <row r="59" spans="1:6" ht="12" customHeight="1" x14ac:dyDescent="0.2">
      <c r="A59" s="15" t="s">
        <v>63</v>
      </c>
      <c r="B59" s="3">
        <v>35942.75</v>
      </c>
      <c r="C59" s="3">
        <v>35904.32</v>
      </c>
      <c r="D59" s="3">
        <v>30006.71</v>
      </c>
      <c r="E59" s="65">
        <f t="shared" si="6"/>
        <v>83.484736142893894</v>
      </c>
      <c r="F59" s="65">
        <f t="shared" si="5"/>
        <v>83.574093590966214</v>
      </c>
    </row>
    <row r="60" spans="1:6" ht="23.25" customHeight="1" x14ac:dyDescent="0.2">
      <c r="A60" s="15" t="s">
        <v>64</v>
      </c>
      <c r="B60" s="3">
        <v>1559.22</v>
      </c>
      <c r="C60" s="3">
        <v>3413.31</v>
      </c>
      <c r="D60" s="3">
        <v>2108.66</v>
      </c>
      <c r="E60" s="65">
        <f t="shared" si="6"/>
        <v>135.23813188645605</v>
      </c>
      <c r="F60" s="65">
        <f t="shared" si="5"/>
        <v>61.777570745112506</v>
      </c>
    </row>
    <row r="61" spans="1:6" ht="12" customHeight="1" x14ac:dyDescent="0.2">
      <c r="A61" s="15" t="s">
        <v>65</v>
      </c>
      <c r="B61" s="3">
        <v>2714.92</v>
      </c>
      <c r="C61" s="3">
        <v>609.54999999999995</v>
      </c>
      <c r="D61" s="3">
        <v>2281.77</v>
      </c>
      <c r="E61" s="65">
        <f t="shared" si="6"/>
        <v>84.045570403547799</v>
      </c>
      <c r="F61" s="65">
        <f t="shared" si="5"/>
        <v>374.3368058403741</v>
      </c>
    </row>
    <row r="62" spans="1:6" ht="20.25" customHeight="1" x14ac:dyDescent="0.2">
      <c r="A62" s="15" t="s">
        <v>66</v>
      </c>
      <c r="B62" s="3">
        <v>75.38</v>
      </c>
      <c r="C62" s="3">
        <v>296.77999999999997</v>
      </c>
      <c r="D62" s="3">
        <v>333.84</v>
      </c>
      <c r="E62" s="65">
        <f t="shared" si="6"/>
        <v>442.87609445476255</v>
      </c>
      <c r="F62" s="65">
        <f t="shared" si="5"/>
        <v>112.48736437765348</v>
      </c>
    </row>
    <row r="63" spans="1:6" ht="12" customHeight="1" x14ac:dyDescent="0.2">
      <c r="A63" s="17" t="s">
        <v>67</v>
      </c>
      <c r="B63" s="18">
        <v>53996.7</v>
      </c>
      <c r="C63" s="18">
        <v>81735.47</v>
      </c>
      <c r="D63" s="18">
        <v>86319.56</v>
      </c>
      <c r="E63" s="18">
        <f t="shared" si="6"/>
        <v>159.86080630853368</v>
      </c>
      <c r="F63" s="18">
        <f t="shared" si="5"/>
        <v>105.60844636973397</v>
      </c>
    </row>
    <row r="64" spans="1:6" ht="12" customHeight="1" x14ac:dyDescent="0.2">
      <c r="A64" s="15" t="s">
        <v>68</v>
      </c>
      <c r="B64" s="3">
        <v>1321.81</v>
      </c>
      <c r="C64" s="3">
        <v>2844.48</v>
      </c>
      <c r="D64" s="3">
        <v>1337.22</v>
      </c>
      <c r="E64" s="65">
        <f t="shared" si="6"/>
        <v>101.16582564816427</v>
      </c>
      <c r="F64" s="65">
        <f t="shared" si="5"/>
        <v>47.011052986837662</v>
      </c>
    </row>
    <row r="65" spans="1:6" ht="20.25" customHeight="1" x14ac:dyDescent="0.2">
      <c r="A65" s="15" t="s">
        <v>69</v>
      </c>
      <c r="B65" s="3">
        <v>5465.66</v>
      </c>
      <c r="C65" s="3">
        <v>19159.009999999998</v>
      </c>
      <c r="D65" s="3">
        <v>26050.16</v>
      </c>
      <c r="E65" s="65">
        <f t="shared" si="6"/>
        <v>476.61508399717513</v>
      </c>
      <c r="F65" s="65">
        <f t="shared" si="5"/>
        <v>135.96819459878148</v>
      </c>
    </row>
    <row r="66" spans="1:6" ht="14.25" customHeight="1" x14ac:dyDescent="0.2">
      <c r="A66" s="15" t="s">
        <v>101</v>
      </c>
      <c r="B66" s="3">
        <v>0</v>
      </c>
      <c r="C66" s="3">
        <v>248.85</v>
      </c>
      <c r="D66" s="3">
        <v>248.85</v>
      </c>
      <c r="E66" s="65">
        <f t="shared" si="6"/>
        <v>0</v>
      </c>
      <c r="F66" s="65">
        <f t="shared" ref="F66:F108" si="7">IF(C66=0, 0, D66/C66*100)</f>
        <v>100</v>
      </c>
    </row>
    <row r="67" spans="1:6" ht="12" customHeight="1" x14ac:dyDescent="0.2">
      <c r="A67" s="15" t="s">
        <v>70</v>
      </c>
      <c r="B67" s="3">
        <v>4867.24</v>
      </c>
      <c r="C67" s="3">
        <v>4970.6400000000003</v>
      </c>
      <c r="D67" s="3">
        <v>4693.3999999999996</v>
      </c>
      <c r="E67" s="65">
        <f t="shared" si="6"/>
        <v>96.428365973323679</v>
      </c>
      <c r="F67" s="65">
        <f t="shared" si="7"/>
        <v>94.422448618286566</v>
      </c>
    </row>
    <row r="68" spans="1:6" ht="12" customHeight="1" x14ac:dyDescent="0.2">
      <c r="A68" s="15" t="s">
        <v>8</v>
      </c>
      <c r="B68" s="3">
        <v>37304.14</v>
      </c>
      <c r="C68" s="3">
        <v>43691.99</v>
      </c>
      <c r="D68" s="3">
        <v>47297.38</v>
      </c>
      <c r="E68" s="65">
        <f t="shared" si="6"/>
        <v>126.78855483600479</v>
      </c>
      <c r="F68" s="65">
        <f t="shared" si="7"/>
        <v>108.25183288744687</v>
      </c>
    </row>
    <row r="69" spans="1:6" ht="12" customHeight="1" x14ac:dyDescent="0.2">
      <c r="A69" s="15" t="s">
        <v>71</v>
      </c>
      <c r="B69" s="3">
        <v>2753.85</v>
      </c>
      <c r="C69" s="3">
        <v>4414.68</v>
      </c>
      <c r="D69" s="3">
        <v>2059.4299999999998</v>
      </c>
      <c r="E69" s="65">
        <f t="shared" si="6"/>
        <v>74.78366650325907</v>
      </c>
      <c r="F69" s="65">
        <f t="shared" si="7"/>
        <v>46.649587286054697</v>
      </c>
    </row>
    <row r="70" spans="1:6" ht="12" customHeight="1" x14ac:dyDescent="0.2">
      <c r="A70" s="15" t="s">
        <v>72</v>
      </c>
      <c r="B70" s="3">
        <v>519.96</v>
      </c>
      <c r="C70" s="3">
        <v>2577.7800000000002</v>
      </c>
      <c r="D70" s="3">
        <v>1977.78</v>
      </c>
      <c r="E70" s="65">
        <f t="shared" si="6"/>
        <v>380.37156704361871</v>
      </c>
      <c r="F70" s="65">
        <f t="shared" si="7"/>
        <v>76.724157996415514</v>
      </c>
    </row>
    <row r="71" spans="1:6" ht="12" customHeight="1" x14ac:dyDescent="0.2">
      <c r="A71" s="15" t="s">
        <v>73</v>
      </c>
      <c r="B71" s="3">
        <v>1764.04</v>
      </c>
      <c r="C71" s="3">
        <v>3311.89</v>
      </c>
      <c r="D71" s="3">
        <v>2089.04</v>
      </c>
      <c r="E71" s="65">
        <f t="shared" si="6"/>
        <v>118.42361851205187</v>
      </c>
      <c r="F71" s="65">
        <f t="shared" si="7"/>
        <v>63.076974174866919</v>
      </c>
    </row>
    <row r="72" spans="1:6" ht="12" customHeight="1" x14ac:dyDescent="0.2">
      <c r="A72" s="15" t="s">
        <v>74</v>
      </c>
      <c r="B72" s="3">
        <v>0</v>
      </c>
      <c r="C72" s="3">
        <v>516.15</v>
      </c>
      <c r="D72" s="3">
        <v>566.29999999999995</v>
      </c>
      <c r="E72" s="65">
        <f t="shared" si="6"/>
        <v>0</v>
      </c>
      <c r="F72" s="65">
        <f t="shared" si="7"/>
        <v>109.71616778068392</v>
      </c>
    </row>
    <row r="73" spans="1:6" ht="20.25" customHeight="1" x14ac:dyDescent="0.2">
      <c r="A73" s="17" t="s">
        <v>75</v>
      </c>
      <c r="B73" s="18">
        <v>5927.94</v>
      </c>
      <c r="C73" s="18">
        <v>10090.780000000001</v>
      </c>
      <c r="D73" s="18">
        <v>5298.84</v>
      </c>
      <c r="E73" s="18">
        <f t="shared" si="6"/>
        <v>89.387544408344226</v>
      </c>
      <c r="F73" s="18">
        <f t="shared" si="7"/>
        <v>52.511698798308949</v>
      </c>
    </row>
    <row r="74" spans="1:6" ht="24" customHeight="1" x14ac:dyDescent="0.2">
      <c r="A74" s="15" t="s">
        <v>76</v>
      </c>
      <c r="B74" s="3">
        <v>895.4</v>
      </c>
      <c r="C74" s="3">
        <v>900.12</v>
      </c>
      <c r="D74" s="3">
        <v>923.92</v>
      </c>
      <c r="E74" s="65">
        <f t="shared" si="6"/>
        <v>103.18516863971409</v>
      </c>
      <c r="F74" s="65">
        <f t="shared" si="7"/>
        <v>102.64409189885792</v>
      </c>
    </row>
    <row r="75" spans="1:6" ht="12" customHeight="1" x14ac:dyDescent="0.2">
      <c r="A75" s="15" t="s">
        <v>77</v>
      </c>
      <c r="B75" s="3">
        <v>122.24</v>
      </c>
      <c r="C75" s="3">
        <v>246.23</v>
      </c>
      <c r="D75" s="3">
        <v>370.22</v>
      </c>
      <c r="E75" s="65">
        <f t="shared" si="6"/>
        <v>302.86321989528801</v>
      </c>
      <c r="F75" s="65">
        <f t="shared" si="7"/>
        <v>150.3553588108679</v>
      </c>
    </row>
    <row r="76" spans="1:6" ht="12" customHeight="1" x14ac:dyDescent="0.2">
      <c r="A76" s="15" t="s">
        <v>78</v>
      </c>
      <c r="B76" s="3">
        <v>0</v>
      </c>
      <c r="C76" s="3">
        <v>896.3</v>
      </c>
      <c r="D76" s="3">
        <v>748.5</v>
      </c>
      <c r="E76" s="65">
        <f t="shared" si="6"/>
        <v>0</v>
      </c>
      <c r="F76" s="65">
        <f t="shared" si="7"/>
        <v>83.509985495927708</v>
      </c>
    </row>
    <row r="77" spans="1:6" ht="12" customHeight="1" x14ac:dyDescent="0.2">
      <c r="A77" s="15" t="s">
        <v>79</v>
      </c>
      <c r="B77" s="3">
        <v>110</v>
      </c>
      <c r="C77" s="3">
        <v>110</v>
      </c>
      <c r="D77" s="3">
        <v>110</v>
      </c>
      <c r="E77" s="65">
        <f t="shared" si="6"/>
        <v>100</v>
      </c>
      <c r="F77" s="65">
        <f t="shared" si="7"/>
        <v>100</v>
      </c>
    </row>
    <row r="78" spans="1:6" ht="12" customHeight="1" x14ac:dyDescent="0.2">
      <c r="A78" s="15" t="s">
        <v>80</v>
      </c>
      <c r="B78" s="3">
        <v>2504.4299999999998</v>
      </c>
      <c r="C78" s="3">
        <v>3864</v>
      </c>
      <c r="D78" s="3">
        <v>2750</v>
      </c>
      <c r="E78" s="65">
        <f t="shared" si="6"/>
        <v>109.80542478727695</v>
      </c>
      <c r="F78" s="65">
        <f t="shared" si="7"/>
        <v>71.169772256728777</v>
      </c>
    </row>
    <row r="79" spans="1:6" ht="12" customHeight="1" x14ac:dyDescent="0.2">
      <c r="A79" s="15" t="s">
        <v>81</v>
      </c>
      <c r="B79" s="3">
        <v>518.44000000000005</v>
      </c>
      <c r="C79" s="3">
        <v>0</v>
      </c>
      <c r="D79" s="3">
        <v>0</v>
      </c>
      <c r="E79" s="65">
        <f t="shared" si="6"/>
        <v>0</v>
      </c>
      <c r="F79" s="65">
        <f t="shared" si="7"/>
        <v>0</v>
      </c>
    </row>
    <row r="80" spans="1:6" ht="12" customHeight="1" x14ac:dyDescent="0.2">
      <c r="A80" s="15" t="s">
        <v>82</v>
      </c>
      <c r="B80" s="3">
        <v>1777.43</v>
      </c>
      <c r="C80" s="3">
        <v>4074.13</v>
      </c>
      <c r="D80" s="3">
        <v>395.4</v>
      </c>
      <c r="E80" s="65">
        <f t="shared" si="6"/>
        <v>22.245601795851311</v>
      </c>
      <c r="F80" s="65">
        <f t="shared" si="7"/>
        <v>9.705139502175923</v>
      </c>
    </row>
    <row r="81" spans="1:6" ht="12" customHeight="1" x14ac:dyDescent="0.2">
      <c r="A81" s="17" t="s">
        <v>83</v>
      </c>
      <c r="B81" s="18">
        <v>0</v>
      </c>
      <c r="C81" s="18">
        <v>0</v>
      </c>
      <c r="D81" s="18">
        <v>59.1</v>
      </c>
      <c r="E81" s="18">
        <f t="shared" si="6"/>
        <v>0</v>
      </c>
      <c r="F81" s="18">
        <f t="shared" si="7"/>
        <v>0</v>
      </c>
    </row>
    <row r="82" spans="1:6" ht="12" customHeight="1" x14ac:dyDescent="0.2">
      <c r="A82" s="15" t="s">
        <v>84</v>
      </c>
      <c r="B82" s="3">
        <v>0</v>
      </c>
      <c r="C82" s="3">
        <v>0</v>
      </c>
      <c r="D82" s="3">
        <v>0</v>
      </c>
      <c r="E82" s="65">
        <f t="shared" si="6"/>
        <v>0</v>
      </c>
      <c r="F82" s="65">
        <f t="shared" si="7"/>
        <v>0</v>
      </c>
    </row>
    <row r="83" spans="1:6" ht="12" customHeight="1" x14ac:dyDescent="0.2">
      <c r="A83" s="17" t="s">
        <v>85</v>
      </c>
      <c r="B83" s="18">
        <v>603.96</v>
      </c>
      <c r="C83" s="18">
        <v>439.85</v>
      </c>
      <c r="D83" s="18">
        <v>59.1</v>
      </c>
      <c r="E83" s="18">
        <f t="shared" si="6"/>
        <v>9.7854162527319684</v>
      </c>
      <c r="F83" s="18">
        <f t="shared" si="7"/>
        <v>13.436398772308742</v>
      </c>
    </row>
    <row r="84" spans="1:6" ht="12" customHeight="1" x14ac:dyDescent="0.2">
      <c r="A84" s="70" t="s">
        <v>86</v>
      </c>
      <c r="B84" s="71">
        <v>603.96</v>
      </c>
      <c r="C84" s="71">
        <v>439.85</v>
      </c>
      <c r="D84" s="71">
        <v>59.1</v>
      </c>
      <c r="E84" s="65">
        <f t="shared" si="6"/>
        <v>9.7854162527319684</v>
      </c>
      <c r="F84" s="65">
        <f t="shared" si="7"/>
        <v>13.436398772308742</v>
      </c>
    </row>
    <row r="85" spans="1:6" ht="12" customHeight="1" x14ac:dyDescent="0.2">
      <c r="A85" s="15" t="s">
        <v>104</v>
      </c>
      <c r="B85" s="3">
        <v>0</v>
      </c>
      <c r="C85" s="3">
        <v>439.85</v>
      </c>
      <c r="D85" s="3">
        <v>0</v>
      </c>
      <c r="E85" s="65">
        <f t="shared" si="6"/>
        <v>0</v>
      </c>
      <c r="F85" s="65">
        <f t="shared" si="7"/>
        <v>0</v>
      </c>
    </row>
    <row r="86" spans="1:6" ht="12" customHeight="1" x14ac:dyDescent="0.2">
      <c r="A86" s="15" t="s">
        <v>87</v>
      </c>
      <c r="B86" s="3">
        <v>603.96</v>
      </c>
      <c r="C86" s="3">
        <v>0</v>
      </c>
      <c r="D86" s="3">
        <v>59.1</v>
      </c>
      <c r="E86" s="65">
        <f t="shared" si="6"/>
        <v>9.7854162527319684</v>
      </c>
      <c r="F86" s="65">
        <f t="shared" si="7"/>
        <v>0</v>
      </c>
    </row>
    <row r="87" spans="1:6" ht="12" customHeight="1" x14ac:dyDescent="0.2">
      <c r="A87" s="17" t="s">
        <v>142</v>
      </c>
      <c r="B87" s="18">
        <v>28038.91</v>
      </c>
      <c r="C87" s="18">
        <v>25212.28</v>
      </c>
      <c r="D87" s="18">
        <v>2717.06</v>
      </c>
      <c r="E87" s="18">
        <f t="shared" si="6"/>
        <v>9.6903196308273039</v>
      </c>
      <c r="F87" s="18">
        <f t="shared" si="7"/>
        <v>10.776732608078285</v>
      </c>
    </row>
    <row r="88" spans="1:6" ht="12" customHeight="1" x14ac:dyDescent="0.2">
      <c r="A88" s="15" t="s">
        <v>143</v>
      </c>
      <c r="B88" s="3">
        <v>0</v>
      </c>
      <c r="C88" s="3">
        <v>0</v>
      </c>
      <c r="D88" s="3">
        <v>0</v>
      </c>
      <c r="E88" s="65">
        <f t="shared" si="6"/>
        <v>0</v>
      </c>
      <c r="F88" s="65">
        <f t="shared" si="7"/>
        <v>0</v>
      </c>
    </row>
    <row r="89" spans="1:6" ht="12" customHeight="1" x14ac:dyDescent="0.2">
      <c r="A89" s="15" t="s">
        <v>144</v>
      </c>
      <c r="B89" s="3">
        <v>28038.91</v>
      </c>
      <c r="C89" s="3">
        <v>25212.28</v>
      </c>
      <c r="D89" s="3">
        <v>2717.06</v>
      </c>
      <c r="E89" s="65">
        <f t="shared" si="6"/>
        <v>9.6903196308273039</v>
      </c>
      <c r="F89" s="65">
        <f t="shared" si="7"/>
        <v>10.776732608078285</v>
      </c>
    </row>
    <row r="90" spans="1:6" ht="12" customHeight="1" x14ac:dyDescent="0.2">
      <c r="A90" s="17" t="s">
        <v>102</v>
      </c>
      <c r="B90" s="72">
        <v>780.5</v>
      </c>
      <c r="C90" s="72">
        <v>778.5</v>
      </c>
      <c r="D90" s="72">
        <v>778.5</v>
      </c>
      <c r="E90" s="18">
        <f t="shared" si="6"/>
        <v>99.743754003843691</v>
      </c>
      <c r="F90" s="18">
        <f t="shared" si="7"/>
        <v>100</v>
      </c>
    </row>
    <row r="91" spans="1:6" ht="12" customHeight="1" x14ac:dyDescent="0.2">
      <c r="A91" s="14" t="s">
        <v>118</v>
      </c>
      <c r="B91" s="3">
        <v>0</v>
      </c>
      <c r="C91" s="3">
        <v>0</v>
      </c>
      <c r="D91" s="3">
        <v>0</v>
      </c>
      <c r="E91" s="65">
        <f t="shared" si="6"/>
        <v>0</v>
      </c>
      <c r="F91" s="65">
        <f t="shared" si="7"/>
        <v>0</v>
      </c>
    </row>
    <row r="92" spans="1:6" ht="12" customHeight="1" x14ac:dyDescent="0.2">
      <c r="A92" s="14" t="s">
        <v>103</v>
      </c>
      <c r="B92" s="3">
        <v>780.5</v>
      </c>
      <c r="C92" s="3">
        <v>778.5</v>
      </c>
      <c r="D92" s="3">
        <v>778.5</v>
      </c>
      <c r="E92" s="65">
        <f t="shared" si="6"/>
        <v>99.743754003843691</v>
      </c>
      <c r="F92" s="65">
        <f t="shared" si="7"/>
        <v>100</v>
      </c>
    </row>
    <row r="93" spans="1:6" ht="23.25" customHeight="1" x14ac:dyDescent="0.2">
      <c r="A93" s="16" t="s">
        <v>15</v>
      </c>
      <c r="B93" s="9">
        <v>30781.13</v>
      </c>
      <c r="C93" s="9">
        <v>74150.63</v>
      </c>
      <c r="D93" s="9">
        <v>113408.26</v>
      </c>
      <c r="E93" s="9">
        <f t="shared" si="6"/>
        <v>368.43436222126991</v>
      </c>
      <c r="F93" s="9">
        <f t="shared" si="7"/>
        <v>152.94308355842693</v>
      </c>
    </row>
    <row r="94" spans="1:6" ht="12" customHeight="1" x14ac:dyDescent="0.2">
      <c r="A94" s="17" t="s">
        <v>88</v>
      </c>
      <c r="B94" s="18">
        <v>0</v>
      </c>
      <c r="C94" s="18">
        <v>0</v>
      </c>
      <c r="D94" s="18">
        <v>0</v>
      </c>
      <c r="E94" s="18">
        <f t="shared" si="6"/>
        <v>0</v>
      </c>
      <c r="F94" s="18">
        <f t="shared" si="7"/>
        <v>0</v>
      </c>
    </row>
    <row r="95" spans="1:6" ht="12" customHeight="1" x14ac:dyDescent="0.2">
      <c r="A95" s="70" t="s">
        <v>89</v>
      </c>
      <c r="B95" s="71">
        <v>0</v>
      </c>
      <c r="C95" s="71">
        <v>0</v>
      </c>
      <c r="D95" s="71">
        <v>0</v>
      </c>
      <c r="E95" s="65">
        <f t="shared" si="6"/>
        <v>0</v>
      </c>
      <c r="F95" s="65">
        <f t="shared" si="7"/>
        <v>0</v>
      </c>
    </row>
    <row r="96" spans="1:6" ht="12" customHeight="1" x14ac:dyDescent="0.2">
      <c r="A96" s="15" t="s">
        <v>90</v>
      </c>
      <c r="B96" s="3">
        <v>0</v>
      </c>
      <c r="C96" s="3">
        <v>0</v>
      </c>
      <c r="D96" s="3"/>
      <c r="E96" s="65">
        <f t="shared" si="6"/>
        <v>0</v>
      </c>
      <c r="F96" s="65">
        <f t="shared" si="7"/>
        <v>0</v>
      </c>
    </row>
    <row r="97" spans="1:6" ht="23.25" customHeight="1" x14ac:dyDescent="0.2">
      <c r="A97" s="17" t="s">
        <v>91</v>
      </c>
      <c r="B97" s="18">
        <v>30781.13</v>
      </c>
      <c r="C97" s="18">
        <v>74150.63</v>
      </c>
      <c r="D97" s="18">
        <v>113408.26</v>
      </c>
      <c r="E97" s="18">
        <f t="shared" si="6"/>
        <v>368.43436222126991</v>
      </c>
      <c r="F97" s="18">
        <f t="shared" si="7"/>
        <v>152.94308355842693</v>
      </c>
    </row>
    <row r="98" spans="1:6" ht="12" customHeight="1" x14ac:dyDescent="0.2">
      <c r="A98" s="17" t="s">
        <v>92</v>
      </c>
      <c r="B98" s="18">
        <v>3163.03</v>
      </c>
      <c r="C98" s="18">
        <v>6314.72</v>
      </c>
      <c r="D98" s="18">
        <v>11409.12</v>
      </c>
      <c r="E98" s="18">
        <f t="shared" si="6"/>
        <v>360.70223804390093</v>
      </c>
      <c r="F98" s="18">
        <f t="shared" si="7"/>
        <v>180.67499429903464</v>
      </c>
    </row>
    <row r="99" spans="1:6" ht="12" customHeight="1" x14ac:dyDescent="0.2">
      <c r="A99" s="15" t="s">
        <v>93</v>
      </c>
      <c r="B99" s="3">
        <v>0</v>
      </c>
      <c r="C99" s="3">
        <v>2996.65</v>
      </c>
      <c r="D99" s="3">
        <v>700</v>
      </c>
      <c r="E99" s="65">
        <f t="shared" si="6"/>
        <v>0</v>
      </c>
      <c r="F99" s="65">
        <f t="shared" si="7"/>
        <v>23.359418016785412</v>
      </c>
    </row>
    <row r="100" spans="1:6" ht="12" customHeight="1" x14ac:dyDescent="0.2">
      <c r="A100" s="15" t="s">
        <v>94</v>
      </c>
      <c r="B100" s="3">
        <v>0</v>
      </c>
      <c r="C100" s="3">
        <v>0</v>
      </c>
      <c r="D100" s="3">
        <v>0</v>
      </c>
      <c r="E100" s="65">
        <f t="shared" si="6"/>
        <v>0</v>
      </c>
      <c r="F100" s="65">
        <f t="shared" si="7"/>
        <v>0</v>
      </c>
    </row>
    <row r="101" spans="1:6" ht="12" customHeight="1" x14ac:dyDescent="0.2">
      <c r="A101" s="15" t="s">
        <v>95</v>
      </c>
      <c r="B101" s="3">
        <v>1040.0899999999999</v>
      </c>
      <c r="C101" s="3">
        <v>0</v>
      </c>
      <c r="D101" s="3">
        <v>9748.0499999999993</v>
      </c>
      <c r="E101" s="65">
        <f t="shared" si="6"/>
        <v>937.23139343710636</v>
      </c>
      <c r="F101" s="65">
        <f t="shared" si="7"/>
        <v>0</v>
      </c>
    </row>
    <row r="102" spans="1:6" ht="12" customHeight="1" x14ac:dyDescent="0.2">
      <c r="A102" s="15" t="s">
        <v>96</v>
      </c>
      <c r="B102" s="3">
        <v>0</v>
      </c>
      <c r="C102" s="3">
        <v>0</v>
      </c>
      <c r="D102" s="3">
        <v>0</v>
      </c>
      <c r="E102" s="65">
        <f t="shared" si="6"/>
        <v>0</v>
      </c>
      <c r="F102" s="65">
        <f t="shared" si="7"/>
        <v>0</v>
      </c>
    </row>
    <row r="103" spans="1:6" ht="22.5" customHeight="1" x14ac:dyDescent="0.2">
      <c r="A103" s="15" t="s">
        <v>97</v>
      </c>
      <c r="B103" s="3">
        <v>4869.8900000000003</v>
      </c>
      <c r="C103" s="3">
        <v>3318.07</v>
      </c>
      <c r="D103" s="3">
        <v>961.07</v>
      </c>
      <c r="E103" s="65">
        <f t="shared" si="6"/>
        <v>19.734942678376719</v>
      </c>
      <c r="F103" s="65">
        <f t="shared" si="7"/>
        <v>28.964729496363852</v>
      </c>
    </row>
    <row r="104" spans="1:6" ht="22.5" customHeight="1" x14ac:dyDescent="0.2">
      <c r="A104" s="17" t="s">
        <v>98</v>
      </c>
      <c r="B104" s="18">
        <v>16743.099999999999</v>
      </c>
      <c r="C104" s="18">
        <v>41710.910000000003</v>
      </c>
      <c r="D104" s="18">
        <v>26749.14</v>
      </c>
      <c r="E104" s="18">
        <f t="shared" si="6"/>
        <v>159.76217068523749</v>
      </c>
      <c r="F104" s="18">
        <f t="shared" si="7"/>
        <v>64.129840370301196</v>
      </c>
    </row>
    <row r="105" spans="1:6" ht="12" customHeight="1" x14ac:dyDescent="0.2">
      <c r="A105" s="15" t="s">
        <v>99</v>
      </c>
      <c r="B105" s="3">
        <v>16743.099999999999</v>
      </c>
      <c r="C105" s="3">
        <v>41710.910000000003</v>
      </c>
      <c r="D105" s="3">
        <v>26749.14</v>
      </c>
      <c r="E105" s="65">
        <f t="shared" si="6"/>
        <v>159.76217068523749</v>
      </c>
      <c r="F105" s="65">
        <f t="shared" si="7"/>
        <v>64.129840370301196</v>
      </c>
    </row>
    <row r="106" spans="1:6" ht="12" customHeight="1" x14ac:dyDescent="0.2">
      <c r="A106" s="17" t="s">
        <v>145</v>
      </c>
      <c r="B106" s="18">
        <v>10875</v>
      </c>
      <c r="C106" s="18">
        <v>26125</v>
      </c>
      <c r="D106" s="18">
        <v>75250</v>
      </c>
      <c r="E106" s="18">
        <f t="shared" si="6"/>
        <v>691.9540229885057</v>
      </c>
      <c r="F106" s="18">
        <f t="shared" si="7"/>
        <v>288.03827751196172</v>
      </c>
    </row>
    <row r="107" spans="1:6" ht="12" customHeight="1" x14ac:dyDescent="0.2">
      <c r="A107" s="15" t="s">
        <v>146</v>
      </c>
      <c r="B107" s="3">
        <v>10875</v>
      </c>
      <c r="C107" s="3">
        <v>26125</v>
      </c>
      <c r="D107" s="3">
        <v>75250</v>
      </c>
      <c r="E107" s="65">
        <f t="shared" si="6"/>
        <v>691.9540229885057</v>
      </c>
      <c r="F107" s="65">
        <f t="shared" si="7"/>
        <v>288.03827751196172</v>
      </c>
    </row>
    <row r="108" spans="1:6" ht="24" customHeight="1" x14ac:dyDescent="0.2">
      <c r="A108" s="66" t="s">
        <v>100</v>
      </c>
      <c r="B108" s="67">
        <v>1238312.1499999999</v>
      </c>
      <c r="C108" s="67">
        <v>1585339.83</v>
      </c>
      <c r="D108" s="67">
        <v>1574645.53</v>
      </c>
      <c r="E108" s="67">
        <f t="shared" si="6"/>
        <v>127.16062989448986</v>
      </c>
      <c r="F108" s="67">
        <f t="shared" si="7"/>
        <v>99.325425388448096</v>
      </c>
    </row>
    <row r="111" spans="1:6" x14ac:dyDescent="0.2">
      <c r="A111" s="57" t="s">
        <v>288</v>
      </c>
      <c r="B111" s="57"/>
      <c r="C111" s="57"/>
      <c r="D111" s="57"/>
      <c r="E111" s="57"/>
      <c r="F111" s="20"/>
    </row>
    <row r="112" spans="1:6" x14ac:dyDescent="0.2">
      <c r="A112" s="57"/>
      <c r="B112" s="57"/>
      <c r="C112" s="57"/>
      <c r="D112" s="57"/>
      <c r="E112" s="57" t="s">
        <v>147</v>
      </c>
      <c r="F112" s="20"/>
    </row>
    <row r="113" spans="1:6" x14ac:dyDescent="0.2">
      <c r="A113" s="57"/>
      <c r="B113" s="57"/>
      <c r="C113" s="57"/>
      <c r="D113" s="57"/>
      <c r="E113" s="57"/>
      <c r="F113" s="20"/>
    </row>
    <row r="114" spans="1:6" x14ac:dyDescent="0.2">
      <c r="A114" s="57"/>
      <c r="B114" s="57"/>
      <c r="C114" s="57"/>
      <c r="D114" s="57"/>
      <c r="E114" s="57" t="s">
        <v>148</v>
      </c>
      <c r="F114" s="20"/>
    </row>
  </sheetData>
  <mergeCells count="3">
    <mergeCell ref="B3:F3"/>
    <mergeCell ref="A2:F2"/>
    <mergeCell ref="A1:F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</sheetPr>
  <dimension ref="A1:G39"/>
  <sheetViews>
    <sheetView topLeftCell="A16" workbookViewId="0">
      <selection activeCell="D25" sqref="D25"/>
    </sheetView>
  </sheetViews>
  <sheetFormatPr defaultRowHeight="12.75" x14ac:dyDescent="0.2"/>
  <cols>
    <col min="1" max="1" width="50.7109375" customWidth="1"/>
    <col min="2" max="2" width="12.7109375" customWidth="1"/>
    <col min="3" max="5" width="14.7109375" customWidth="1"/>
    <col min="6" max="7" width="10.7109375" customWidth="1"/>
  </cols>
  <sheetData>
    <row r="1" spans="1:7" x14ac:dyDescent="0.2">
      <c r="A1" s="191" t="s">
        <v>134</v>
      </c>
      <c r="B1" s="191"/>
      <c r="C1" s="191"/>
      <c r="D1" s="191"/>
    </row>
    <row r="2" spans="1:7" ht="26.25" customHeight="1" x14ac:dyDescent="0.25">
      <c r="A2" s="209" t="s">
        <v>289</v>
      </c>
      <c r="B2" s="210"/>
      <c r="C2" s="210"/>
      <c r="D2" s="210"/>
      <c r="E2" s="210"/>
      <c r="F2" s="210"/>
      <c r="G2" s="210"/>
    </row>
    <row r="4" spans="1:7" x14ac:dyDescent="0.2">
      <c r="A4" s="205" t="s">
        <v>290</v>
      </c>
      <c r="B4" s="206"/>
      <c r="C4" s="206"/>
      <c r="D4" s="206"/>
      <c r="E4" s="206"/>
      <c r="F4" s="206"/>
      <c r="G4" s="1"/>
    </row>
    <row r="5" spans="1:7" ht="38.25" x14ac:dyDescent="0.2">
      <c r="A5" s="40" t="s">
        <v>1</v>
      </c>
      <c r="B5" s="43" t="s">
        <v>291</v>
      </c>
      <c r="C5" s="40" t="s">
        <v>292</v>
      </c>
      <c r="D5" s="40" t="s">
        <v>293</v>
      </c>
      <c r="E5" s="40" t="s">
        <v>131</v>
      </c>
      <c r="F5" s="40" t="s">
        <v>127</v>
      </c>
    </row>
    <row r="6" spans="1:7" ht="15" customHeight="1" x14ac:dyDescent="0.2">
      <c r="A6" s="33" t="s">
        <v>2</v>
      </c>
      <c r="B6" s="27">
        <v>27038.5</v>
      </c>
      <c r="C6" s="27">
        <v>56178.19</v>
      </c>
      <c r="D6" s="27">
        <v>51890.83</v>
      </c>
      <c r="E6" s="74">
        <f>IF(B6=0, 0, D6/B6*100)</f>
        <v>191.91460325092001</v>
      </c>
      <c r="F6" s="74">
        <f>IF(C6=0, 0, D6/C6*100)</f>
        <v>92.368283848233617</v>
      </c>
    </row>
    <row r="7" spans="1:7" ht="15" customHeight="1" x14ac:dyDescent="0.2">
      <c r="A7" s="33" t="s">
        <v>125</v>
      </c>
      <c r="B7" s="21">
        <v>60</v>
      </c>
      <c r="C7" s="21">
        <v>0</v>
      </c>
      <c r="D7" s="21">
        <v>0</v>
      </c>
      <c r="E7" s="74">
        <f t="shared" ref="E7:E15" si="0">IF(B7=0, 0, D7/B7*100)</f>
        <v>0</v>
      </c>
      <c r="F7" s="74">
        <f t="shared" ref="F7:F15" si="1">IF(C7=0, 0, D7/C7*100)</f>
        <v>0</v>
      </c>
    </row>
    <row r="8" spans="1:7" ht="27" customHeight="1" x14ac:dyDescent="0.2">
      <c r="A8" s="33" t="s">
        <v>3</v>
      </c>
      <c r="B8" s="21">
        <v>5160.12</v>
      </c>
      <c r="C8" s="21">
        <v>7500</v>
      </c>
      <c r="D8" s="21">
        <v>2900</v>
      </c>
      <c r="E8" s="74">
        <f t="shared" si="0"/>
        <v>56.200243405192133</v>
      </c>
      <c r="F8" s="74">
        <f t="shared" si="1"/>
        <v>38.666666666666664</v>
      </c>
    </row>
    <row r="9" spans="1:7" ht="15" customHeight="1" x14ac:dyDescent="0.2">
      <c r="A9" s="33" t="s">
        <v>4</v>
      </c>
      <c r="B9" s="21">
        <v>0</v>
      </c>
      <c r="C9" s="21">
        <v>15381.01</v>
      </c>
      <c r="D9" s="21">
        <v>0</v>
      </c>
      <c r="E9" s="74">
        <f t="shared" si="0"/>
        <v>0</v>
      </c>
      <c r="F9" s="74">
        <f t="shared" si="1"/>
        <v>0</v>
      </c>
    </row>
    <row r="10" spans="1:7" ht="15" customHeight="1" x14ac:dyDescent="0.2">
      <c r="A10" s="33" t="s">
        <v>128</v>
      </c>
      <c r="B10" s="21">
        <v>86649.95</v>
      </c>
      <c r="C10" s="21">
        <v>144340.01</v>
      </c>
      <c r="D10" s="21">
        <v>179937.95</v>
      </c>
      <c r="E10" s="74">
        <f t="shared" si="0"/>
        <v>207.66076610546227</v>
      </c>
      <c r="F10" s="74">
        <f t="shared" si="1"/>
        <v>124.66255891211316</v>
      </c>
    </row>
    <row r="11" spans="1:7" ht="15" customHeight="1" x14ac:dyDescent="0.2">
      <c r="A11" s="33" t="s">
        <v>5</v>
      </c>
      <c r="B11" s="21">
        <v>1038878.27</v>
      </c>
      <c r="C11" s="21">
        <v>1317956.1599999999</v>
      </c>
      <c r="D11" s="21">
        <v>1291962.1499999999</v>
      </c>
      <c r="E11" s="74">
        <f t="shared" si="0"/>
        <v>124.3612641931571</v>
      </c>
      <c r="F11" s="74">
        <f t="shared" si="1"/>
        <v>98.027702985204002</v>
      </c>
    </row>
    <row r="12" spans="1:7" ht="15" customHeight="1" x14ac:dyDescent="0.2">
      <c r="A12" s="33" t="s">
        <v>126</v>
      </c>
      <c r="B12" s="21">
        <v>36599.39</v>
      </c>
      <c r="C12" s="21">
        <v>30500</v>
      </c>
      <c r="D12" s="21">
        <v>13792.82</v>
      </c>
      <c r="E12" s="74">
        <f t="shared" si="0"/>
        <v>37.685928645258841</v>
      </c>
      <c r="F12" s="74">
        <f t="shared" si="1"/>
        <v>45.222360655737702</v>
      </c>
    </row>
    <row r="13" spans="1:7" ht="15" customHeight="1" x14ac:dyDescent="0.2">
      <c r="A13" s="33" t="s">
        <v>149</v>
      </c>
      <c r="B13" s="25">
        <v>29776.25</v>
      </c>
      <c r="C13" s="21">
        <v>13484.46</v>
      </c>
      <c r="D13" s="39">
        <v>8718.1</v>
      </c>
      <c r="E13" s="74">
        <f t="shared" si="0"/>
        <v>29.27870366483355</v>
      </c>
      <c r="F13" s="74">
        <f t="shared" si="1"/>
        <v>64.652941237543075</v>
      </c>
    </row>
    <row r="14" spans="1:7" ht="15" customHeight="1" x14ac:dyDescent="0.2">
      <c r="A14" s="33" t="s">
        <v>151</v>
      </c>
      <c r="B14" s="44">
        <v>1513.09</v>
      </c>
      <c r="C14" s="21">
        <v>0</v>
      </c>
      <c r="D14" s="28">
        <v>10699.36</v>
      </c>
      <c r="E14" s="74">
        <f t="shared" si="0"/>
        <v>707.11986729143678</v>
      </c>
      <c r="F14" s="74">
        <f t="shared" si="1"/>
        <v>0</v>
      </c>
    </row>
    <row r="15" spans="1:7" ht="21.75" customHeight="1" x14ac:dyDescent="0.2">
      <c r="A15" s="41" t="s">
        <v>6</v>
      </c>
      <c r="B15" s="42">
        <f>SUM(B6:B14)</f>
        <v>1225675.57</v>
      </c>
      <c r="C15" s="42">
        <v>1585339.83</v>
      </c>
      <c r="D15" s="42">
        <f>SUM(D6:D14)</f>
        <v>1559901.2100000002</v>
      </c>
      <c r="E15" s="18">
        <f t="shared" si="0"/>
        <v>127.26868742272477</v>
      </c>
      <c r="F15" s="18">
        <f t="shared" si="1"/>
        <v>98.395383783425174</v>
      </c>
    </row>
    <row r="16" spans="1:7" x14ac:dyDescent="0.2">
      <c r="A16" s="2"/>
      <c r="B16" s="1"/>
      <c r="C16" s="1"/>
      <c r="D16" s="1"/>
      <c r="E16" s="1"/>
      <c r="F16" s="1"/>
      <c r="G16" s="1"/>
    </row>
    <row r="17" spans="1:7" ht="21.75" customHeight="1" x14ac:dyDescent="0.2">
      <c r="A17" s="2"/>
      <c r="B17" s="1"/>
      <c r="C17" s="1"/>
      <c r="D17" s="1"/>
      <c r="E17" s="1"/>
      <c r="F17" s="1"/>
      <c r="G17" s="1"/>
    </row>
    <row r="18" spans="1:7" ht="26.25" customHeight="1" x14ac:dyDescent="0.2">
      <c r="A18" s="207" t="s">
        <v>294</v>
      </c>
      <c r="B18" s="208"/>
      <c r="C18" s="208"/>
      <c r="D18" s="208"/>
      <c r="E18" s="208"/>
      <c r="F18" s="1"/>
      <c r="G18" s="1"/>
    </row>
    <row r="19" spans="1:7" x14ac:dyDescent="0.2">
      <c r="A19" s="2"/>
      <c r="B19" s="1"/>
      <c r="C19" s="1"/>
      <c r="D19" s="1"/>
      <c r="E19" s="1"/>
      <c r="F19" s="1"/>
      <c r="G19" s="1"/>
    </row>
    <row r="20" spans="1:7" ht="25.5" x14ac:dyDescent="0.2">
      <c r="A20" s="40" t="s">
        <v>1</v>
      </c>
      <c r="B20" s="40" t="s">
        <v>295</v>
      </c>
      <c r="C20" s="40" t="s">
        <v>296</v>
      </c>
      <c r="D20" s="40" t="s">
        <v>297</v>
      </c>
      <c r="E20" s="40" t="s">
        <v>131</v>
      </c>
      <c r="F20" s="40" t="s">
        <v>127</v>
      </c>
    </row>
    <row r="21" spans="1:7" ht="15" customHeight="1" x14ac:dyDescent="0.2">
      <c r="A21" s="33" t="s">
        <v>121</v>
      </c>
      <c r="B21" s="23">
        <v>20878.740000000002</v>
      </c>
      <c r="C21" s="23">
        <v>56178.19</v>
      </c>
      <c r="D21" s="23">
        <v>55854.86</v>
      </c>
      <c r="E21" s="74">
        <f>IF(B21=0, 0, D21/B21*100)</f>
        <v>267.52026223804688</v>
      </c>
      <c r="F21" s="74">
        <f>IF(C21=0, 0, D21/C21*100)</f>
        <v>99.424456359309545</v>
      </c>
    </row>
    <row r="22" spans="1:7" ht="15" customHeight="1" x14ac:dyDescent="0.2">
      <c r="A22" s="33" t="s">
        <v>122</v>
      </c>
      <c r="B22" s="23">
        <v>0</v>
      </c>
      <c r="C22" s="23">
        <v>0</v>
      </c>
      <c r="D22" s="23">
        <v>0</v>
      </c>
      <c r="E22" s="74">
        <f t="shared" ref="E22:E30" si="2">IF(B22=0, 0, D22/B22*100)</f>
        <v>0</v>
      </c>
      <c r="F22" s="74">
        <f t="shared" ref="F22:F30" si="3">IF(C22=0, 0, D22/C22*100)</f>
        <v>0</v>
      </c>
    </row>
    <row r="23" spans="1:7" ht="28.5" customHeight="1" x14ac:dyDescent="0.2">
      <c r="A23" s="33" t="s">
        <v>3</v>
      </c>
      <c r="B23" s="23">
        <v>4464.47</v>
      </c>
      <c r="C23" s="26">
        <v>7500</v>
      </c>
      <c r="D23" s="23">
        <v>2900</v>
      </c>
      <c r="E23" s="74">
        <f t="shared" si="2"/>
        <v>64.957318561889764</v>
      </c>
      <c r="F23" s="74">
        <f t="shared" si="3"/>
        <v>38.666666666666664</v>
      </c>
    </row>
    <row r="24" spans="1:7" ht="15" customHeight="1" x14ac:dyDescent="0.2">
      <c r="A24" s="33" t="s">
        <v>4</v>
      </c>
      <c r="B24" s="23">
        <v>2110.8200000000002</v>
      </c>
      <c r="C24" s="26">
        <v>15381.01</v>
      </c>
      <c r="D24" s="23">
        <v>870.09</v>
      </c>
      <c r="E24" s="74">
        <f t="shared" si="2"/>
        <v>41.220473560038279</v>
      </c>
      <c r="F24" s="74">
        <f t="shared" si="3"/>
        <v>5.6569106970218472</v>
      </c>
    </row>
    <row r="25" spans="1:7" ht="15" customHeight="1" x14ac:dyDescent="0.2">
      <c r="A25" s="33" t="s">
        <v>128</v>
      </c>
      <c r="B25" s="23">
        <v>97999.07</v>
      </c>
      <c r="C25" s="26">
        <v>144340.01</v>
      </c>
      <c r="D25" s="23">
        <v>170524.72</v>
      </c>
      <c r="E25" s="74">
        <f t="shared" si="2"/>
        <v>174.0064676123967</v>
      </c>
      <c r="F25" s="74">
        <f t="shared" si="3"/>
        <v>118.1409922307751</v>
      </c>
    </row>
    <row r="26" spans="1:7" ht="15" customHeight="1" x14ac:dyDescent="0.2">
      <c r="A26" s="33" t="s">
        <v>5</v>
      </c>
      <c r="B26" s="23">
        <v>1045690.83</v>
      </c>
      <c r="C26" s="26">
        <v>1317956.1599999999</v>
      </c>
      <c r="D26" s="23">
        <v>1314852.94</v>
      </c>
      <c r="E26" s="74">
        <f t="shared" si="2"/>
        <v>125.74012339765856</v>
      </c>
      <c r="F26" s="74">
        <f t="shared" si="3"/>
        <v>99.764543002705039</v>
      </c>
    </row>
    <row r="27" spans="1:7" ht="15" customHeight="1" x14ac:dyDescent="0.25">
      <c r="A27" s="176" t="s">
        <v>120</v>
      </c>
      <c r="B27" s="23">
        <v>34710.19</v>
      </c>
      <c r="C27" s="26">
        <v>30500</v>
      </c>
      <c r="D27" s="23">
        <v>13667.02</v>
      </c>
      <c r="E27" s="74">
        <f t="shared" si="2"/>
        <v>39.374662022881459</v>
      </c>
      <c r="F27" s="74">
        <f t="shared" si="3"/>
        <v>44.809901639344261</v>
      </c>
    </row>
    <row r="28" spans="1:7" ht="15" customHeight="1" x14ac:dyDescent="0.2">
      <c r="A28" s="33" t="s">
        <v>150</v>
      </c>
      <c r="B28" s="23">
        <v>30922.49</v>
      </c>
      <c r="C28" s="26">
        <v>13484.46</v>
      </c>
      <c r="D28" s="23">
        <v>7547.54</v>
      </c>
      <c r="E28" s="74">
        <f t="shared" si="2"/>
        <v>24.407930926649179</v>
      </c>
      <c r="F28" s="74">
        <f t="shared" si="3"/>
        <v>55.972133848889762</v>
      </c>
    </row>
    <row r="29" spans="1:7" ht="15" customHeight="1" x14ac:dyDescent="0.2">
      <c r="A29" s="33" t="s">
        <v>151</v>
      </c>
      <c r="B29" s="23">
        <v>1535.54</v>
      </c>
      <c r="C29" s="26">
        <v>0</v>
      </c>
      <c r="D29" s="23">
        <v>8428.36</v>
      </c>
      <c r="E29" s="74">
        <f t="shared" si="2"/>
        <v>548.88573400888299</v>
      </c>
      <c r="F29" s="74">
        <f t="shared" si="3"/>
        <v>0</v>
      </c>
    </row>
    <row r="30" spans="1:7" ht="19.5" customHeight="1" x14ac:dyDescent="0.2">
      <c r="A30" s="41" t="s">
        <v>7</v>
      </c>
      <c r="B30" s="22">
        <f>SUM(B21:B29)</f>
        <v>1238312.1499999999</v>
      </c>
      <c r="C30" s="22">
        <f>SUM(C21:C29)</f>
        <v>1585339.8299999998</v>
      </c>
      <c r="D30" s="22">
        <f>SUM(D21:D29)</f>
        <v>1574645.53</v>
      </c>
      <c r="E30" s="18">
        <f t="shared" si="2"/>
        <v>127.16062989448986</v>
      </c>
      <c r="F30" s="18">
        <f t="shared" si="3"/>
        <v>99.325425388448124</v>
      </c>
    </row>
    <row r="36" spans="1:6" x14ac:dyDescent="0.2">
      <c r="A36" s="57" t="s">
        <v>298</v>
      </c>
      <c r="B36" s="57"/>
      <c r="C36" s="57"/>
      <c r="D36" s="57"/>
      <c r="E36" s="57"/>
      <c r="F36" s="20"/>
    </row>
    <row r="37" spans="1:6" x14ac:dyDescent="0.2">
      <c r="A37" s="57"/>
      <c r="B37" s="57"/>
      <c r="C37" s="57"/>
      <c r="D37" s="57"/>
      <c r="E37" s="57" t="s">
        <v>153</v>
      </c>
      <c r="F37" s="20"/>
    </row>
    <row r="38" spans="1:6" x14ac:dyDescent="0.2">
      <c r="A38" s="57"/>
      <c r="B38" s="57"/>
      <c r="C38" s="57"/>
      <c r="D38" s="57"/>
      <c r="E38" s="57"/>
      <c r="F38" s="20"/>
    </row>
    <row r="39" spans="1:6" x14ac:dyDescent="0.2">
      <c r="A39" s="57"/>
      <c r="B39" s="57"/>
      <c r="C39" s="57"/>
      <c r="D39" s="57"/>
      <c r="E39" s="57" t="s">
        <v>148</v>
      </c>
      <c r="F39" s="20"/>
    </row>
  </sheetData>
  <mergeCells count="4">
    <mergeCell ref="A4:F4"/>
    <mergeCell ref="A18:E18"/>
    <mergeCell ref="A2:G2"/>
    <mergeCell ref="A1:D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</sheetPr>
  <dimension ref="B1:K240"/>
  <sheetViews>
    <sheetView tabSelected="1" topLeftCell="A55" workbookViewId="0">
      <selection activeCell="H240" sqref="H240"/>
    </sheetView>
  </sheetViews>
  <sheetFormatPr defaultRowHeight="15" x14ac:dyDescent="0.25"/>
  <cols>
    <col min="1" max="1" width="2.42578125" style="20" customWidth="1"/>
    <col min="2" max="2" width="7.7109375" style="20" bestFit="1" customWidth="1"/>
    <col min="3" max="3" width="12.85546875" style="20" customWidth="1"/>
    <col min="4" max="4" width="50" style="20" customWidth="1"/>
    <col min="5" max="5" width="11.140625" style="111" customWidth="1"/>
    <col min="6" max="6" width="14.85546875" style="20" customWidth="1"/>
    <col min="7" max="7" width="13.28515625" style="20" customWidth="1"/>
    <col min="8" max="8" width="12.28515625" style="20" customWidth="1"/>
    <col min="9" max="9" width="14.5703125" style="110" customWidth="1"/>
    <col min="10" max="10" width="9" style="171" customWidth="1"/>
    <col min="11" max="16384" width="9.140625" style="20"/>
  </cols>
  <sheetData>
    <row r="1" spans="2:10" ht="12.75" x14ac:dyDescent="0.2">
      <c r="B1" s="218" t="s">
        <v>299</v>
      </c>
      <c r="C1" s="219"/>
      <c r="D1" s="219"/>
      <c r="E1" s="219"/>
      <c r="F1" s="219"/>
      <c r="G1" s="219"/>
      <c r="H1" s="219"/>
      <c r="I1" s="219"/>
      <c r="J1" s="219"/>
    </row>
    <row r="2" spans="2:10" ht="36.75" customHeight="1" x14ac:dyDescent="0.2">
      <c r="B2" s="219"/>
      <c r="C2" s="219"/>
      <c r="D2" s="219"/>
      <c r="E2" s="219"/>
      <c r="F2" s="219"/>
      <c r="G2" s="219"/>
      <c r="H2" s="219"/>
      <c r="I2" s="219"/>
      <c r="J2" s="219"/>
    </row>
    <row r="3" spans="2:10" ht="45" x14ac:dyDescent="0.2">
      <c r="B3" s="220" t="s">
        <v>154</v>
      </c>
      <c r="C3" s="220"/>
      <c r="D3" s="75" t="s">
        <v>155</v>
      </c>
      <c r="E3" s="76" t="s">
        <v>156</v>
      </c>
      <c r="F3" s="77" t="s">
        <v>157</v>
      </c>
      <c r="G3" s="77" t="s">
        <v>300</v>
      </c>
      <c r="H3" s="77" t="s">
        <v>301</v>
      </c>
      <c r="I3" s="78" t="s">
        <v>158</v>
      </c>
      <c r="J3" s="76" t="s">
        <v>159</v>
      </c>
    </row>
    <row r="4" spans="2:10" x14ac:dyDescent="0.2">
      <c r="B4" s="79"/>
      <c r="C4" s="80">
        <v>1</v>
      </c>
      <c r="D4" s="81">
        <v>2</v>
      </c>
      <c r="E4" s="82">
        <v>3</v>
      </c>
      <c r="F4" s="83">
        <v>4</v>
      </c>
      <c r="G4" s="83">
        <v>5</v>
      </c>
      <c r="H4" s="83">
        <v>6</v>
      </c>
      <c r="I4" s="84"/>
      <c r="J4" s="85">
        <v>7</v>
      </c>
    </row>
    <row r="5" spans="2:10" x14ac:dyDescent="0.25">
      <c r="B5" s="221" t="s">
        <v>160</v>
      </c>
      <c r="C5" s="222"/>
      <c r="D5" s="86" t="s">
        <v>161</v>
      </c>
      <c r="E5" s="87"/>
      <c r="F5" s="86"/>
      <c r="G5" s="86"/>
      <c r="H5" s="86"/>
      <c r="I5" s="88"/>
      <c r="J5" s="89"/>
    </row>
    <row r="6" spans="2:10" x14ac:dyDescent="0.25">
      <c r="B6" s="221" t="s">
        <v>162</v>
      </c>
      <c r="C6" s="222"/>
      <c r="D6" s="86" t="s">
        <v>163</v>
      </c>
      <c r="E6" s="87"/>
      <c r="F6" s="90">
        <v>1238312.1499999999</v>
      </c>
      <c r="G6" s="90">
        <v>1585339.83</v>
      </c>
      <c r="H6" s="90">
        <v>1574645.53</v>
      </c>
      <c r="I6" s="91">
        <f t="shared" ref="I6:I36" si="0">IFERROR((H6/F6)*100,0)</f>
        <v>127.16062989448986</v>
      </c>
      <c r="J6" s="89">
        <f t="shared" ref="J6:J79" si="1">IFERROR(H6/G6*100,0)</f>
        <v>99.325425388448096</v>
      </c>
    </row>
    <row r="7" spans="2:10" x14ac:dyDescent="0.25">
      <c r="B7" s="213" t="s">
        <v>164</v>
      </c>
      <c r="C7" s="214"/>
      <c r="D7" s="92" t="s">
        <v>165</v>
      </c>
      <c r="E7" s="93"/>
      <c r="F7" s="94">
        <v>1053486.97</v>
      </c>
      <c r="G7" s="94">
        <v>1340831.1599999999</v>
      </c>
      <c r="H7" s="94">
        <v>1334074.6200000001</v>
      </c>
      <c r="I7" s="91">
        <f t="shared" si="0"/>
        <v>126.63418324006419</v>
      </c>
      <c r="J7" s="89">
        <f t="shared" si="1"/>
        <v>99.496093154637023</v>
      </c>
    </row>
    <row r="8" spans="2:10" x14ac:dyDescent="0.25">
      <c r="B8" s="213" t="s">
        <v>166</v>
      </c>
      <c r="C8" s="214"/>
      <c r="D8" s="92" t="s">
        <v>167</v>
      </c>
      <c r="E8" s="93"/>
      <c r="F8" s="92"/>
      <c r="G8" s="92"/>
      <c r="H8" s="92"/>
      <c r="I8" s="91"/>
      <c r="J8" s="89"/>
    </row>
    <row r="9" spans="2:10" x14ac:dyDescent="0.25">
      <c r="B9" s="216" t="s">
        <v>168</v>
      </c>
      <c r="C9" s="217"/>
      <c r="D9" s="92" t="s">
        <v>169</v>
      </c>
      <c r="E9" s="93"/>
      <c r="F9" s="94">
        <f>SUM(F11:F39)</f>
        <v>89353.22</v>
      </c>
      <c r="G9" s="94">
        <f>SUM(G11:G39)</f>
        <v>106820.55999999998</v>
      </c>
      <c r="H9" s="94">
        <f>SUM(H11:H39)</f>
        <v>100418.72999999998</v>
      </c>
      <c r="I9" s="91">
        <f t="shared" si="0"/>
        <v>112.38400809730189</v>
      </c>
      <c r="J9" s="89">
        <f t="shared" si="1"/>
        <v>94.006930875479398</v>
      </c>
    </row>
    <row r="10" spans="2:10" x14ac:dyDescent="0.25">
      <c r="B10" s="95" t="s">
        <v>170</v>
      </c>
      <c r="C10" s="95" t="s">
        <v>171</v>
      </c>
      <c r="D10" s="92"/>
      <c r="E10" s="93"/>
      <c r="F10" s="94"/>
      <c r="G10" s="94"/>
      <c r="H10" s="94"/>
      <c r="I10" s="91"/>
      <c r="J10" s="89"/>
    </row>
    <row r="11" spans="2:10" s="100" customFormat="1" x14ac:dyDescent="0.25">
      <c r="B11" s="96"/>
      <c r="C11" s="96">
        <v>3211</v>
      </c>
      <c r="D11" s="97" t="s">
        <v>172</v>
      </c>
      <c r="E11" s="98">
        <v>451</v>
      </c>
      <c r="F11" s="99">
        <v>1049.52</v>
      </c>
      <c r="G11" s="99">
        <v>1811.4</v>
      </c>
      <c r="H11" s="99">
        <v>2141.4</v>
      </c>
      <c r="I11" s="91">
        <f t="shared" si="0"/>
        <v>204.03613080265265</v>
      </c>
      <c r="J11" s="89">
        <f t="shared" si="1"/>
        <v>118.2179529645578</v>
      </c>
    </row>
    <row r="12" spans="2:10" s="100" customFormat="1" x14ac:dyDescent="0.25">
      <c r="B12" s="96"/>
      <c r="C12" s="96">
        <v>3213</v>
      </c>
      <c r="D12" s="97" t="s">
        <v>173</v>
      </c>
      <c r="E12" s="98">
        <v>451</v>
      </c>
      <c r="F12" s="99">
        <v>134.63999999999999</v>
      </c>
      <c r="G12" s="99">
        <v>277</v>
      </c>
      <c r="H12" s="99">
        <v>255</v>
      </c>
      <c r="I12" s="91">
        <f t="shared" si="0"/>
        <v>189.39393939393941</v>
      </c>
      <c r="J12" s="89">
        <f t="shared" si="1"/>
        <v>92.057761732851986</v>
      </c>
    </row>
    <row r="13" spans="2:10" s="100" customFormat="1" x14ac:dyDescent="0.25">
      <c r="B13" s="96"/>
      <c r="C13" s="96">
        <v>3214</v>
      </c>
      <c r="D13" s="97" t="s">
        <v>174</v>
      </c>
      <c r="E13" s="98">
        <v>451</v>
      </c>
      <c r="F13" s="99">
        <v>388</v>
      </c>
      <c r="G13" s="99">
        <v>1488</v>
      </c>
      <c r="H13" s="99">
        <v>1355</v>
      </c>
      <c r="I13" s="91">
        <f t="shared" si="0"/>
        <v>349.22680412371136</v>
      </c>
      <c r="J13" s="89">
        <f t="shared" si="1"/>
        <v>91.061827956989248</v>
      </c>
    </row>
    <row r="14" spans="2:10" s="100" customFormat="1" x14ac:dyDescent="0.25">
      <c r="B14" s="96"/>
      <c r="C14" s="96">
        <v>3221</v>
      </c>
      <c r="D14" s="97" t="s">
        <v>175</v>
      </c>
      <c r="E14" s="98">
        <v>451</v>
      </c>
      <c r="F14" s="99">
        <v>2833.24</v>
      </c>
      <c r="G14" s="99">
        <v>3086.82</v>
      </c>
      <c r="H14" s="99">
        <v>2663</v>
      </c>
      <c r="I14" s="91">
        <f t="shared" si="0"/>
        <v>93.99133147915461</v>
      </c>
      <c r="J14" s="89">
        <f t="shared" si="1"/>
        <v>86.270012504778364</v>
      </c>
    </row>
    <row r="15" spans="2:10" s="100" customFormat="1" x14ac:dyDescent="0.25">
      <c r="B15" s="96"/>
      <c r="C15" s="96">
        <v>3222</v>
      </c>
      <c r="D15" s="97" t="s">
        <v>176</v>
      </c>
      <c r="E15" s="98">
        <v>451</v>
      </c>
      <c r="F15" s="99">
        <v>2267.9</v>
      </c>
      <c r="G15" s="99">
        <v>2121.94</v>
      </c>
      <c r="H15" s="99">
        <v>1950.83</v>
      </c>
      <c r="I15" s="91">
        <f t="shared" si="0"/>
        <v>86.019224833546446</v>
      </c>
      <c r="J15" s="89">
        <f t="shared" si="1"/>
        <v>91.936152765865202</v>
      </c>
    </row>
    <row r="16" spans="2:10" s="100" customFormat="1" x14ac:dyDescent="0.25">
      <c r="B16" s="96"/>
      <c r="C16" s="96">
        <v>3223</v>
      </c>
      <c r="D16" s="97" t="s">
        <v>177</v>
      </c>
      <c r="E16" s="101">
        <v>451</v>
      </c>
      <c r="F16" s="99">
        <v>0</v>
      </c>
      <c r="G16" s="99">
        <v>0</v>
      </c>
      <c r="H16" s="99">
        <v>0</v>
      </c>
      <c r="I16" s="91">
        <f t="shared" si="0"/>
        <v>0</v>
      </c>
      <c r="J16" s="89">
        <f t="shared" si="1"/>
        <v>0</v>
      </c>
    </row>
    <row r="17" spans="2:10" x14ac:dyDescent="0.25">
      <c r="B17" s="102"/>
      <c r="C17" s="102">
        <v>3223</v>
      </c>
      <c r="D17" s="103" t="s">
        <v>178</v>
      </c>
      <c r="E17" s="104">
        <v>451</v>
      </c>
      <c r="F17" s="105">
        <v>9618.11</v>
      </c>
      <c r="G17" s="105">
        <v>10489.19</v>
      </c>
      <c r="H17" s="105">
        <v>10522.48</v>
      </c>
      <c r="I17" s="91">
        <f t="shared" si="0"/>
        <v>109.40278287522183</v>
      </c>
      <c r="J17" s="89">
        <f t="shared" si="1"/>
        <v>100.31737436351138</v>
      </c>
    </row>
    <row r="18" spans="2:10" x14ac:dyDescent="0.25">
      <c r="B18" s="102"/>
      <c r="C18" s="102">
        <v>3223</v>
      </c>
      <c r="D18" s="103" t="s">
        <v>179</v>
      </c>
      <c r="E18" s="104">
        <v>451</v>
      </c>
      <c r="F18" s="105">
        <v>26324.639999999999</v>
      </c>
      <c r="G18" s="105">
        <v>18529.8</v>
      </c>
      <c r="H18" s="105">
        <v>12598.9</v>
      </c>
      <c r="I18" s="91">
        <f t="shared" si="0"/>
        <v>47.859723817685634</v>
      </c>
      <c r="J18" s="89">
        <f t="shared" si="1"/>
        <v>67.992638884391638</v>
      </c>
    </row>
    <row r="19" spans="2:10" x14ac:dyDescent="0.25">
      <c r="B19" s="102"/>
      <c r="C19" s="102">
        <v>3223</v>
      </c>
      <c r="D19" s="103" t="s">
        <v>177</v>
      </c>
      <c r="E19" s="104">
        <v>110</v>
      </c>
      <c r="F19" s="105">
        <v>0</v>
      </c>
      <c r="G19" s="105">
        <v>6885.33</v>
      </c>
      <c r="H19" s="105">
        <v>6885.33</v>
      </c>
      <c r="I19" s="91">
        <f t="shared" si="0"/>
        <v>0</v>
      </c>
      <c r="J19" s="89">
        <f t="shared" si="1"/>
        <v>100</v>
      </c>
    </row>
    <row r="20" spans="2:10" s="100" customFormat="1" x14ac:dyDescent="0.25">
      <c r="B20" s="96"/>
      <c r="C20" s="96">
        <v>3224</v>
      </c>
      <c r="D20" s="97" t="s">
        <v>180</v>
      </c>
      <c r="E20" s="98">
        <v>451</v>
      </c>
      <c r="F20" s="99">
        <v>993.7</v>
      </c>
      <c r="G20" s="99">
        <v>1513.45</v>
      </c>
      <c r="H20" s="99">
        <v>1232.23</v>
      </c>
      <c r="I20" s="91">
        <f t="shared" si="0"/>
        <v>124.00422662775486</v>
      </c>
      <c r="J20" s="89">
        <f t="shared" si="1"/>
        <v>81.418613102514129</v>
      </c>
    </row>
    <row r="21" spans="2:10" s="100" customFormat="1" x14ac:dyDescent="0.25">
      <c r="B21" s="96"/>
      <c r="C21" s="96">
        <v>3225</v>
      </c>
      <c r="D21" s="97" t="s">
        <v>181</v>
      </c>
      <c r="E21" s="98">
        <v>451</v>
      </c>
      <c r="F21" s="99">
        <v>817.65</v>
      </c>
      <c r="G21" s="99">
        <v>609.54999999999995</v>
      </c>
      <c r="H21" s="99">
        <v>636.85</v>
      </c>
      <c r="I21" s="91">
        <f t="shared" si="0"/>
        <v>77.88784932428301</v>
      </c>
      <c r="J21" s="89">
        <f t="shared" si="1"/>
        <v>104.47871380526618</v>
      </c>
    </row>
    <row r="22" spans="2:10" s="100" customFormat="1" x14ac:dyDescent="0.25">
      <c r="B22" s="96"/>
      <c r="C22" s="106">
        <v>3227</v>
      </c>
      <c r="D22" s="107" t="s">
        <v>182</v>
      </c>
      <c r="E22" s="98">
        <v>451</v>
      </c>
      <c r="F22" s="108">
        <v>75.38</v>
      </c>
      <c r="G22" s="108">
        <v>296.77999999999997</v>
      </c>
      <c r="H22" s="108">
        <v>296.77999999999997</v>
      </c>
      <c r="I22" s="91">
        <f t="shared" si="0"/>
        <v>393.71185990979035</v>
      </c>
      <c r="J22" s="89">
        <f t="shared" si="1"/>
        <v>100</v>
      </c>
    </row>
    <row r="23" spans="2:10" s="100" customFormat="1" x14ac:dyDescent="0.25">
      <c r="B23" s="96"/>
      <c r="C23" s="106">
        <v>3231</v>
      </c>
      <c r="D23" s="107" t="s">
        <v>183</v>
      </c>
      <c r="E23" s="98">
        <v>451</v>
      </c>
      <c r="F23" s="108">
        <v>1321.81</v>
      </c>
      <c r="G23" s="108">
        <v>2844.48</v>
      </c>
      <c r="H23" s="108">
        <v>1337.22</v>
      </c>
      <c r="I23" s="91">
        <f t="shared" si="0"/>
        <v>101.16582564816427</v>
      </c>
      <c r="J23" s="89">
        <f t="shared" si="1"/>
        <v>47.011052986837662</v>
      </c>
    </row>
    <row r="24" spans="2:10" s="100" customFormat="1" x14ac:dyDescent="0.25">
      <c r="B24" s="106"/>
      <c r="C24" s="106">
        <v>3232</v>
      </c>
      <c r="D24" s="107" t="s">
        <v>184</v>
      </c>
      <c r="E24" s="98">
        <v>451</v>
      </c>
      <c r="F24" s="108">
        <v>4550.66</v>
      </c>
      <c r="G24" s="108">
        <v>3437.39</v>
      </c>
      <c r="H24" s="108">
        <v>4190.43</v>
      </c>
      <c r="I24" s="91">
        <f t="shared" si="0"/>
        <v>92.08400539701934</v>
      </c>
      <c r="J24" s="89">
        <f t="shared" si="1"/>
        <v>121.9073192160331</v>
      </c>
    </row>
    <row r="25" spans="2:10" s="100" customFormat="1" x14ac:dyDescent="0.25">
      <c r="B25" s="106"/>
      <c r="C25" s="106">
        <v>3233</v>
      </c>
      <c r="D25" s="107" t="s">
        <v>185</v>
      </c>
      <c r="E25" s="98">
        <v>451</v>
      </c>
      <c r="F25" s="108">
        <v>0</v>
      </c>
      <c r="G25" s="108">
        <v>248.85</v>
      </c>
      <c r="H25" s="108">
        <v>248.85</v>
      </c>
      <c r="I25" s="91">
        <f t="shared" si="0"/>
        <v>0</v>
      </c>
      <c r="J25" s="89">
        <f t="shared" si="1"/>
        <v>100</v>
      </c>
    </row>
    <row r="26" spans="2:10" s="100" customFormat="1" x14ac:dyDescent="0.25">
      <c r="B26" s="106"/>
      <c r="C26" s="106">
        <v>3234</v>
      </c>
      <c r="D26" s="107" t="s">
        <v>186</v>
      </c>
      <c r="E26" s="98">
        <v>110</v>
      </c>
      <c r="F26" s="108">
        <v>0</v>
      </c>
      <c r="G26" s="108">
        <v>461.47</v>
      </c>
      <c r="H26" s="108">
        <v>461.47</v>
      </c>
      <c r="I26" s="91">
        <f t="shared" si="0"/>
        <v>0</v>
      </c>
      <c r="J26" s="89">
        <f t="shared" si="1"/>
        <v>100</v>
      </c>
    </row>
    <row r="27" spans="2:10" s="100" customFormat="1" x14ac:dyDescent="0.25">
      <c r="B27" s="106"/>
      <c r="C27" s="106">
        <v>3234</v>
      </c>
      <c r="D27" s="109" t="s">
        <v>186</v>
      </c>
      <c r="E27" s="98">
        <v>451</v>
      </c>
      <c r="F27" s="108">
        <v>4867.24</v>
      </c>
      <c r="G27" s="108">
        <v>4509.17</v>
      </c>
      <c r="H27" s="108">
        <v>3976.82</v>
      </c>
      <c r="I27" s="91">
        <f t="shared" si="0"/>
        <v>81.705853830918556</v>
      </c>
      <c r="J27" s="89">
        <f t="shared" si="1"/>
        <v>88.194057886484657</v>
      </c>
    </row>
    <row r="28" spans="2:10" s="100" customFormat="1" x14ac:dyDescent="0.25">
      <c r="B28" s="106"/>
      <c r="C28" s="106">
        <v>3235</v>
      </c>
      <c r="D28" s="107" t="s">
        <v>187</v>
      </c>
      <c r="E28" s="98">
        <v>451</v>
      </c>
      <c r="F28" s="108">
        <v>29650.23</v>
      </c>
      <c r="G28" s="108">
        <v>38083.589999999997</v>
      </c>
      <c r="H28" s="108">
        <v>43947.38</v>
      </c>
      <c r="I28" s="91">
        <f t="shared" si="0"/>
        <v>148.21935613990178</v>
      </c>
      <c r="J28" s="89">
        <f t="shared" si="1"/>
        <v>115.39715662310198</v>
      </c>
    </row>
    <row r="29" spans="2:10" s="100" customFormat="1" x14ac:dyDescent="0.25">
      <c r="B29" s="106"/>
      <c r="C29" s="106">
        <v>3236</v>
      </c>
      <c r="D29" s="107" t="s">
        <v>188</v>
      </c>
      <c r="E29" s="98">
        <v>451</v>
      </c>
      <c r="F29" s="108">
        <v>2753.85</v>
      </c>
      <c r="G29" s="108">
        <v>4414.68</v>
      </c>
      <c r="H29" s="108">
        <v>2059.4299999999998</v>
      </c>
      <c r="I29" s="91">
        <f t="shared" si="0"/>
        <v>74.78366650325907</v>
      </c>
      <c r="J29" s="89">
        <f t="shared" si="1"/>
        <v>46.649587286054697</v>
      </c>
    </row>
    <row r="30" spans="2:10" s="100" customFormat="1" x14ac:dyDescent="0.25">
      <c r="B30" s="106"/>
      <c r="C30" s="106">
        <v>3237</v>
      </c>
      <c r="D30" s="107" t="s">
        <v>189</v>
      </c>
      <c r="E30" s="98">
        <v>451</v>
      </c>
      <c r="F30" s="108">
        <v>0</v>
      </c>
      <c r="G30" s="108">
        <v>477.78</v>
      </c>
      <c r="H30" s="108">
        <v>477.78</v>
      </c>
      <c r="I30" s="91">
        <f t="shared" si="0"/>
        <v>0</v>
      </c>
      <c r="J30" s="89">
        <f t="shared" si="1"/>
        <v>100</v>
      </c>
    </row>
    <row r="31" spans="2:10" s="100" customFormat="1" x14ac:dyDescent="0.25">
      <c r="B31" s="106"/>
      <c r="C31" s="106">
        <v>3238</v>
      </c>
      <c r="D31" s="109" t="s">
        <v>190</v>
      </c>
      <c r="E31" s="98">
        <v>451</v>
      </c>
      <c r="F31" s="108">
        <v>1116.04</v>
      </c>
      <c r="G31" s="108">
        <v>3311.89</v>
      </c>
      <c r="H31" s="108">
        <v>1989.04</v>
      </c>
      <c r="I31" s="91">
        <f t="shared" si="0"/>
        <v>178.22300275975772</v>
      </c>
      <c r="J31" s="89">
        <f t="shared" si="1"/>
        <v>60.05755022056892</v>
      </c>
    </row>
    <row r="32" spans="2:10" s="100" customFormat="1" x14ac:dyDescent="0.25">
      <c r="B32" s="106"/>
      <c r="C32" s="106">
        <v>3239</v>
      </c>
      <c r="D32" s="109" t="s">
        <v>191</v>
      </c>
      <c r="E32" s="98">
        <v>110</v>
      </c>
      <c r="F32" s="108">
        <v>0</v>
      </c>
      <c r="G32" s="108">
        <v>390.34</v>
      </c>
      <c r="H32" s="108">
        <v>390.34</v>
      </c>
      <c r="I32" s="91">
        <f t="shared" si="0"/>
        <v>0</v>
      </c>
      <c r="J32" s="89">
        <f t="shared" si="1"/>
        <v>100</v>
      </c>
    </row>
    <row r="33" spans="2:10" s="100" customFormat="1" x14ac:dyDescent="0.25">
      <c r="B33" s="106"/>
      <c r="C33" s="106">
        <v>3239</v>
      </c>
      <c r="D33" s="109" t="s">
        <v>191</v>
      </c>
      <c r="E33" s="98">
        <v>451</v>
      </c>
      <c r="F33" s="108">
        <v>0</v>
      </c>
      <c r="G33" s="108">
        <v>125.81</v>
      </c>
      <c r="H33" s="108">
        <v>175.96</v>
      </c>
      <c r="I33" s="91">
        <f t="shared" si="0"/>
        <v>0</v>
      </c>
      <c r="J33" s="89">
        <f t="shared" si="1"/>
        <v>139.86169620856847</v>
      </c>
    </row>
    <row r="34" spans="2:10" s="100" customFormat="1" x14ac:dyDescent="0.25">
      <c r="B34" s="106"/>
      <c r="C34" s="106">
        <v>3292</v>
      </c>
      <c r="D34" s="109" t="s">
        <v>192</v>
      </c>
      <c r="E34" s="98">
        <v>451</v>
      </c>
      <c r="F34" s="108">
        <v>122.24</v>
      </c>
      <c r="G34" s="108">
        <v>246.23</v>
      </c>
      <c r="H34" s="108">
        <v>370.22</v>
      </c>
      <c r="I34" s="91">
        <f t="shared" si="0"/>
        <v>302.86321989528801</v>
      </c>
      <c r="J34" s="89">
        <f t="shared" si="1"/>
        <v>150.3553588108679</v>
      </c>
    </row>
    <row r="35" spans="2:10" s="100" customFormat="1" x14ac:dyDescent="0.25">
      <c r="B35" s="106"/>
      <c r="C35" s="106">
        <v>3293</v>
      </c>
      <c r="D35" s="107" t="s">
        <v>193</v>
      </c>
      <c r="E35" s="98">
        <v>451</v>
      </c>
      <c r="F35" s="108">
        <v>0</v>
      </c>
      <c r="G35" s="108">
        <v>0</v>
      </c>
      <c r="H35" s="108">
        <v>0</v>
      </c>
      <c r="I35" s="91">
        <f t="shared" si="0"/>
        <v>0</v>
      </c>
      <c r="J35" s="89">
        <f t="shared" si="1"/>
        <v>0</v>
      </c>
    </row>
    <row r="36" spans="2:10" s="100" customFormat="1" x14ac:dyDescent="0.25">
      <c r="B36" s="106"/>
      <c r="C36" s="106">
        <v>3294</v>
      </c>
      <c r="D36" s="107" t="s">
        <v>194</v>
      </c>
      <c r="E36" s="98">
        <v>451</v>
      </c>
      <c r="F36" s="108">
        <v>110</v>
      </c>
      <c r="G36" s="108">
        <v>110</v>
      </c>
      <c r="H36" s="108">
        <v>110</v>
      </c>
      <c r="I36" s="91">
        <f t="shared" si="0"/>
        <v>100</v>
      </c>
      <c r="J36" s="89">
        <f t="shared" si="1"/>
        <v>100</v>
      </c>
    </row>
    <row r="37" spans="2:10" s="100" customFormat="1" x14ac:dyDescent="0.25">
      <c r="B37" s="106"/>
      <c r="C37" s="106">
        <v>3299</v>
      </c>
      <c r="D37" s="107" t="s">
        <v>195</v>
      </c>
      <c r="E37" s="121">
        <v>451</v>
      </c>
      <c r="F37" s="108">
        <v>358.37</v>
      </c>
      <c r="G37" s="108">
        <v>397.49</v>
      </c>
      <c r="H37" s="108">
        <v>129.4</v>
      </c>
      <c r="I37" s="118">
        <f>IFERROR((H37/F37)*100,0)</f>
        <v>36.107933141725034</v>
      </c>
      <c r="J37" s="89">
        <f t="shared" si="1"/>
        <v>32.554278095046421</v>
      </c>
    </row>
    <row r="38" spans="2:10" s="100" customFormat="1" x14ac:dyDescent="0.25">
      <c r="B38" s="106"/>
      <c r="C38" s="106">
        <v>3431</v>
      </c>
      <c r="D38" s="177" t="s">
        <v>305</v>
      </c>
      <c r="E38" s="121">
        <v>451</v>
      </c>
      <c r="F38" s="108">
        <v>0</v>
      </c>
      <c r="G38" s="178">
        <v>439.85</v>
      </c>
      <c r="H38" s="108">
        <v>16.59</v>
      </c>
      <c r="I38" s="118">
        <f t="shared" ref="I38:I39" si="2">IFERROR((H38/F38)*100,0)</f>
        <v>0</v>
      </c>
      <c r="J38" s="89">
        <f t="shared" si="1"/>
        <v>3.7717403660338751</v>
      </c>
    </row>
    <row r="39" spans="2:10" s="100" customFormat="1" x14ac:dyDescent="0.25">
      <c r="B39" s="106"/>
      <c r="C39" s="106">
        <v>3722</v>
      </c>
      <c r="D39" s="177" t="s">
        <v>226</v>
      </c>
      <c r="E39" s="121">
        <v>451</v>
      </c>
      <c r="F39" s="108">
        <v>0</v>
      </c>
      <c r="G39" s="178">
        <v>212.28</v>
      </c>
      <c r="H39" s="108">
        <v>0</v>
      </c>
      <c r="I39" s="118">
        <f t="shared" si="2"/>
        <v>0</v>
      </c>
      <c r="J39" s="89">
        <f t="shared" si="1"/>
        <v>0</v>
      </c>
    </row>
    <row r="40" spans="2:10" s="100" customFormat="1" x14ac:dyDescent="0.25">
      <c r="B40" s="110"/>
      <c r="C40" s="110"/>
      <c r="D40" s="174"/>
      <c r="E40" s="111"/>
      <c r="F40" s="111"/>
      <c r="G40" s="175"/>
      <c r="H40" s="111"/>
      <c r="I40" s="111"/>
      <c r="J40" s="112"/>
    </row>
    <row r="41" spans="2:10" s="100" customFormat="1" x14ac:dyDescent="0.25">
      <c r="B41" s="181" t="s">
        <v>196</v>
      </c>
      <c r="C41" s="182"/>
      <c r="D41" s="114" t="s">
        <v>165</v>
      </c>
      <c r="E41" s="126"/>
      <c r="F41" s="125"/>
      <c r="G41" s="125"/>
      <c r="H41" s="125"/>
      <c r="I41" s="118">
        <f t="shared" ref="I41:I113" si="3">IFERROR((H41/F41)*100,0)</f>
        <v>0</v>
      </c>
      <c r="J41" s="89">
        <f t="shared" si="1"/>
        <v>0</v>
      </c>
    </row>
    <row r="42" spans="2:10" s="100" customFormat="1" x14ac:dyDescent="0.25">
      <c r="B42" s="181" t="s">
        <v>197</v>
      </c>
      <c r="C42" s="182"/>
      <c r="D42" s="114" t="s">
        <v>167</v>
      </c>
      <c r="E42" s="126"/>
      <c r="F42" s="179">
        <v>1541.44</v>
      </c>
      <c r="G42" s="179">
        <v>0</v>
      </c>
      <c r="H42" s="179">
        <v>0</v>
      </c>
      <c r="I42" s="118">
        <f t="shared" si="3"/>
        <v>0</v>
      </c>
      <c r="J42" s="89">
        <f t="shared" si="1"/>
        <v>0</v>
      </c>
    </row>
    <row r="43" spans="2:10" s="100" customFormat="1" x14ac:dyDescent="0.25">
      <c r="B43" s="183" t="s">
        <v>198</v>
      </c>
      <c r="C43" s="184"/>
      <c r="D43" s="120" t="s">
        <v>199</v>
      </c>
      <c r="E43" s="168"/>
      <c r="F43" s="180">
        <v>1541.44</v>
      </c>
      <c r="G43" s="122">
        <v>0</v>
      </c>
      <c r="H43" s="180">
        <v>0</v>
      </c>
      <c r="I43" s="118">
        <f t="shared" si="3"/>
        <v>0</v>
      </c>
      <c r="J43" s="89">
        <f t="shared" si="1"/>
        <v>0</v>
      </c>
    </row>
    <row r="44" spans="2:10" s="100" customFormat="1" x14ac:dyDescent="0.25">
      <c r="B44" s="107"/>
      <c r="C44" s="119">
        <v>4511</v>
      </c>
      <c r="D44" s="107" t="s">
        <v>200</v>
      </c>
      <c r="E44" s="121"/>
      <c r="F44" s="108">
        <v>0</v>
      </c>
      <c r="G44" s="108">
        <v>0</v>
      </c>
      <c r="H44" s="108">
        <v>0</v>
      </c>
      <c r="I44" s="118">
        <f t="shared" si="3"/>
        <v>0</v>
      </c>
      <c r="J44" s="89">
        <f t="shared" si="1"/>
        <v>0</v>
      </c>
    </row>
    <row r="45" spans="2:10" s="100" customFormat="1" x14ac:dyDescent="0.25">
      <c r="B45" s="107"/>
      <c r="C45" s="119">
        <v>4241</v>
      </c>
      <c r="D45" s="107" t="s">
        <v>201</v>
      </c>
      <c r="E45" s="121">
        <v>451</v>
      </c>
      <c r="F45" s="108">
        <v>1541.44</v>
      </c>
      <c r="G45" s="108">
        <v>0</v>
      </c>
      <c r="H45" s="108">
        <v>0</v>
      </c>
      <c r="I45" s="118">
        <f t="shared" si="3"/>
        <v>0</v>
      </c>
      <c r="J45" s="89">
        <f t="shared" si="1"/>
        <v>0</v>
      </c>
    </row>
    <row r="46" spans="2:10" s="100" customFormat="1" x14ac:dyDescent="0.25">
      <c r="B46" s="20"/>
      <c r="C46" s="123"/>
      <c r="D46" s="20"/>
      <c r="E46" s="111"/>
      <c r="F46" s="111"/>
      <c r="G46" s="20"/>
      <c r="H46" s="111">
        <v>0</v>
      </c>
      <c r="I46" s="111"/>
      <c r="J46" s="124"/>
    </row>
    <row r="47" spans="2:10" s="100" customFormat="1" x14ac:dyDescent="0.25">
      <c r="B47" s="211" t="s">
        <v>164</v>
      </c>
      <c r="C47" s="212"/>
      <c r="D47" s="114" t="s">
        <v>165</v>
      </c>
      <c r="E47" s="115"/>
      <c r="F47" s="116"/>
      <c r="G47" s="125"/>
      <c r="H47" s="116"/>
      <c r="I47" s="118">
        <f t="shared" si="3"/>
        <v>0</v>
      </c>
      <c r="J47" s="89">
        <f t="shared" si="1"/>
        <v>0</v>
      </c>
    </row>
    <row r="48" spans="2:10" s="100" customFormat="1" x14ac:dyDescent="0.25">
      <c r="B48" s="211" t="s">
        <v>166</v>
      </c>
      <c r="C48" s="212"/>
      <c r="D48" s="114" t="s">
        <v>167</v>
      </c>
      <c r="E48" s="115"/>
      <c r="F48" s="116"/>
      <c r="G48" s="116"/>
      <c r="H48" s="116"/>
      <c r="I48" s="118">
        <f t="shared" si="3"/>
        <v>0</v>
      </c>
      <c r="J48" s="89">
        <f t="shared" si="1"/>
        <v>0</v>
      </c>
    </row>
    <row r="49" spans="2:11" s="100" customFormat="1" x14ac:dyDescent="0.25">
      <c r="B49" s="211" t="s">
        <v>202</v>
      </c>
      <c r="C49" s="212"/>
      <c r="D49" s="114" t="s">
        <v>203</v>
      </c>
      <c r="E49" s="115"/>
      <c r="F49" s="125">
        <v>1450.5</v>
      </c>
      <c r="G49" s="125">
        <v>20878.740000000002</v>
      </c>
      <c r="H49" s="125">
        <v>19187.580000000002</v>
      </c>
      <c r="I49" s="118">
        <f t="shared" si="3"/>
        <v>1322.8252326783868</v>
      </c>
      <c r="J49" s="89">
        <f t="shared" si="1"/>
        <v>91.900085924725346</v>
      </c>
    </row>
    <row r="50" spans="2:11" x14ac:dyDescent="0.25">
      <c r="B50" s="126" t="s">
        <v>170</v>
      </c>
      <c r="C50" s="126" t="s">
        <v>171</v>
      </c>
      <c r="D50" s="114"/>
      <c r="E50" s="115"/>
      <c r="F50" s="125"/>
      <c r="G50" s="125"/>
      <c r="H50" s="125"/>
      <c r="I50" s="118">
        <f t="shared" si="3"/>
        <v>0</v>
      </c>
      <c r="J50" s="89">
        <f t="shared" si="1"/>
        <v>0</v>
      </c>
    </row>
    <row r="51" spans="2:11" s="127" customFormat="1" x14ac:dyDescent="0.25">
      <c r="B51" s="128"/>
      <c r="C51" s="129">
        <v>3224</v>
      </c>
      <c r="D51" s="130" t="s">
        <v>180</v>
      </c>
      <c r="E51" s="131">
        <v>451</v>
      </c>
      <c r="F51" s="132">
        <v>655.5</v>
      </c>
      <c r="G51" s="132">
        <v>999.74</v>
      </c>
      <c r="H51" s="132">
        <v>700.04</v>
      </c>
      <c r="I51" s="118">
        <f t="shared" si="3"/>
        <v>106.79481311975591</v>
      </c>
      <c r="J51" s="89">
        <f t="shared" si="1"/>
        <v>70.022205773501099</v>
      </c>
    </row>
    <row r="52" spans="2:11" s="127" customFormat="1" x14ac:dyDescent="0.25">
      <c r="B52" s="128"/>
      <c r="C52" s="129">
        <v>3224</v>
      </c>
      <c r="D52" s="130" t="s">
        <v>180</v>
      </c>
      <c r="E52" s="131">
        <v>110</v>
      </c>
      <c r="F52" s="132">
        <v>0</v>
      </c>
      <c r="G52" s="132">
        <v>760.73</v>
      </c>
      <c r="H52" s="132">
        <v>760.73</v>
      </c>
      <c r="I52" s="118">
        <f t="shared" si="3"/>
        <v>0</v>
      </c>
      <c r="J52" s="89">
        <f t="shared" si="1"/>
        <v>100</v>
      </c>
    </row>
    <row r="53" spans="2:11" s="127" customFormat="1" x14ac:dyDescent="0.25">
      <c r="B53" s="128"/>
      <c r="C53" s="129">
        <v>3225</v>
      </c>
      <c r="D53" s="130" t="s">
        <v>181</v>
      </c>
      <c r="E53" s="131">
        <v>451</v>
      </c>
      <c r="F53" s="132">
        <v>0</v>
      </c>
      <c r="G53" s="132">
        <v>0</v>
      </c>
      <c r="H53" s="132">
        <v>1278.3900000000001</v>
      </c>
      <c r="I53" s="118">
        <f t="shared" si="3"/>
        <v>0</v>
      </c>
      <c r="J53" s="89">
        <f t="shared" si="1"/>
        <v>0</v>
      </c>
    </row>
    <row r="54" spans="2:11" s="127" customFormat="1" x14ac:dyDescent="0.25">
      <c r="B54" s="128"/>
      <c r="C54" s="129">
        <v>3232</v>
      </c>
      <c r="D54" s="130" t="s">
        <v>306</v>
      </c>
      <c r="E54" s="131">
        <v>451</v>
      </c>
      <c r="F54" s="132">
        <v>795</v>
      </c>
      <c r="G54" s="132">
        <v>14621.62</v>
      </c>
      <c r="H54" s="132">
        <v>12169.73</v>
      </c>
      <c r="I54" s="118">
        <f t="shared" si="3"/>
        <v>1530.7836477987421</v>
      </c>
      <c r="J54" s="89">
        <f t="shared" si="1"/>
        <v>83.231064683667057</v>
      </c>
    </row>
    <row r="55" spans="2:11" s="127" customFormat="1" x14ac:dyDescent="0.25">
      <c r="B55" s="128"/>
      <c r="C55" s="129">
        <v>3237</v>
      </c>
      <c r="D55" s="130" t="s">
        <v>189</v>
      </c>
      <c r="E55" s="131">
        <v>451</v>
      </c>
      <c r="F55" s="132">
        <v>0</v>
      </c>
      <c r="G55" s="132">
        <v>1500</v>
      </c>
      <c r="H55" s="132">
        <v>1500</v>
      </c>
      <c r="I55" s="118">
        <f t="shared" si="3"/>
        <v>0</v>
      </c>
      <c r="J55" s="89">
        <f t="shared" si="1"/>
        <v>100</v>
      </c>
    </row>
    <row r="56" spans="2:11" x14ac:dyDescent="0.25">
      <c r="B56" s="128"/>
      <c r="C56" s="129">
        <v>4221</v>
      </c>
      <c r="D56" s="130" t="s">
        <v>307</v>
      </c>
      <c r="E56" s="131">
        <v>451</v>
      </c>
      <c r="F56" s="132">
        <v>0</v>
      </c>
      <c r="G56" s="132">
        <v>2996.65</v>
      </c>
      <c r="H56" s="132">
        <v>0</v>
      </c>
      <c r="I56" s="118">
        <f t="shared" si="3"/>
        <v>0</v>
      </c>
      <c r="J56" s="89">
        <f t="shared" si="1"/>
        <v>0</v>
      </c>
    </row>
    <row r="57" spans="2:11" x14ac:dyDescent="0.25">
      <c r="B57" s="128"/>
      <c r="C57" s="129">
        <v>4223</v>
      </c>
      <c r="D57" s="130" t="s">
        <v>311</v>
      </c>
      <c r="E57" s="131">
        <v>451</v>
      </c>
      <c r="F57" s="132">
        <v>0</v>
      </c>
      <c r="G57" s="132">
        <v>0</v>
      </c>
      <c r="H57" s="132">
        <v>2778.69</v>
      </c>
      <c r="I57" s="118">
        <f t="shared" si="3"/>
        <v>0</v>
      </c>
      <c r="J57" s="89">
        <f t="shared" si="1"/>
        <v>0</v>
      </c>
    </row>
    <row r="58" spans="2:11" x14ac:dyDescent="0.25">
      <c r="B58" s="133"/>
      <c r="C58" s="123"/>
      <c r="F58" s="134"/>
      <c r="G58" s="134"/>
      <c r="H58" s="134"/>
      <c r="I58" s="99"/>
      <c r="J58" s="135"/>
      <c r="K58" s="134"/>
    </row>
    <row r="59" spans="2:11" x14ac:dyDescent="0.25">
      <c r="B59" s="211" t="s">
        <v>164</v>
      </c>
      <c r="C59" s="212"/>
      <c r="D59" s="114" t="s">
        <v>165</v>
      </c>
      <c r="E59" s="115"/>
      <c r="F59" s="116"/>
      <c r="G59" s="125"/>
      <c r="H59" s="116"/>
      <c r="I59" s="91">
        <f t="shared" si="3"/>
        <v>0</v>
      </c>
      <c r="J59" s="89">
        <f t="shared" si="1"/>
        <v>0</v>
      </c>
    </row>
    <row r="60" spans="2:11" x14ac:dyDescent="0.25">
      <c r="B60" s="213" t="s">
        <v>166</v>
      </c>
      <c r="C60" s="214"/>
      <c r="D60" s="92" t="s">
        <v>167</v>
      </c>
      <c r="E60" s="115"/>
      <c r="F60" s="116"/>
      <c r="G60" s="116"/>
      <c r="H60" s="116"/>
      <c r="I60" s="91">
        <f t="shared" si="3"/>
        <v>0</v>
      </c>
      <c r="J60" s="89">
        <f t="shared" si="1"/>
        <v>0</v>
      </c>
    </row>
    <row r="61" spans="2:11" x14ac:dyDescent="0.25">
      <c r="B61" s="213" t="s">
        <v>204</v>
      </c>
      <c r="C61" s="214"/>
      <c r="D61" s="92" t="s">
        <v>205</v>
      </c>
      <c r="E61" s="115"/>
      <c r="F61" s="125">
        <f t="shared" ref="F61" si="4">SUM(F63:F67)</f>
        <v>961141.80999999994</v>
      </c>
      <c r="G61" s="125">
        <v>1213131.8600000001</v>
      </c>
      <c r="H61" s="125">
        <v>1214468.31</v>
      </c>
      <c r="I61" s="91">
        <f t="shared" si="3"/>
        <v>126.35682865570068</v>
      </c>
      <c r="J61" s="89">
        <f t="shared" si="1"/>
        <v>100.11016527090469</v>
      </c>
    </row>
    <row r="62" spans="2:11" x14ac:dyDescent="0.25">
      <c r="B62" s="95" t="s">
        <v>170</v>
      </c>
      <c r="C62" s="95" t="s">
        <v>171</v>
      </c>
      <c r="D62" s="92"/>
      <c r="E62" s="93"/>
      <c r="F62" s="94"/>
      <c r="G62" s="94"/>
      <c r="H62" s="94"/>
      <c r="I62" s="91">
        <f t="shared" si="3"/>
        <v>0</v>
      </c>
      <c r="J62" s="89">
        <f t="shared" si="1"/>
        <v>0</v>
      </c>
    </row>
    <row r="63" spans="2:11" s="100" customFormat="1" x14ac:dyDescent="0.25">
      <c r="B63" s="107"/>
      <c r="C63" s="119">
        <v>3111</v>
      </c>
      <c r="D63" s="107" t="s">
        <v>206</v>
      </c>
      <c r="E63" s="121">
        <v>51</v>
      </c>
      <c r="F63" s="108">
        <v>769710.6</v>
      </c>
      <c r="G63" s="108">
        <v>975632.24</v>
      </c>
      <c r="H63" s="108">
        <v>983178.13</v>
      </c>
      <c r="I63" s="91">
        <f t="shared" si="3"/>
        <v>127.73347931027584</v>
      </c>
      <c r="J63" s="89">
        <f t="shared" si="1"/>
        <v>100.77343590039625</v>
      </c>
    </row>
    <row r="64" spans="2:11" s="100" customFormat="1" x14ac:dyDescent="0.25">
      <c r="B64" s="107"/>
      <c r="C64" s="119">
        <v>3121</v>
      </c>
      <c r="D64" s="107" t="s">
        <v>207</v>
      </c>
      <c r="E64" s="121">
        <v>51</v>
      </c>
      <c r="F64" s="108">
        <v>37362.61</v>
      </c>
      <c r="G64" s="108">
        <v>44655.98</v>
      </c>
      <c r="H64" s="108">
        <v>43293.49</v>
      </c>
      <c r="I64" s="91">
        <f t="shared" si="3"/>
        <v>115.87383750760452</v>
      </c>
      <c r="J64" s="89">
        <f t="shared" si="1"/>
        <v>96.94891927128235</v>
      </c>
    </row>
    <row r="65" spans="2:11" s="100" customFormat="1" x14ac:dyDescent="0.25">
      <c r="B65" s="107"/>
      <c r="C65" s="119">
        <v>3132</v>
      </c>
      <c r="D65" s="107" t="s">
        <v>208</v>
      </c>
      <c r="E65" s="121">
        <v>51</v>
      </c>
      <c r="F65" s="108">
        <v>127002.21</v>
      </c>
      <c r="G65" s="108">
        <v>160979.64000000001</v>
      </c>
      <c r="H65" s="108">
        <v>162224.42000000001</v>
      </c>
      <c r="I65" s="91">
        <f t="shared" si="3"/>
        <v>127.73354101475873</v>
      </c>
      <c r="J65" s="89">
        <f t="shared" si="1"/>
        <v>100.77325306479752</v>
      </c>
    </row>
    <row r="66" spans="2:11" s="100" customFormat="1" x14ac:dyDescent="0.25">
      <c r="B66" s="107"/>
      <c r="C66" s="119">
        <v>3212</v>
      </c>
      <c r="D66" s="107" t="s">
        <v>209</v>
      </c>
      <c r="E66" s="121">
        <v>51</v>
      </c>
      <c r="F66" s="108">
        <v>24561.96</v>
      </c>
      <c r="G66" s="108">
        <v>28000</v>
      </c>
      <c r="H66" s="108">
        <v>23280.27</v>
      </c>
      <c r="I66" s="91">
        <f t="shared" si="3"/>
        <v>94.781808943585943</v>
      </c>
      <c r="J66" s="89">
        <f t="shared" si="1"/>
        <v>83.143821428571428</v>
      </c>
    </row>
    <row r="67" spans="2:11" s="100" customFormat="1" x14ac:dyDescent="0.25">
      <c r="B67" s="107"/>
      <c r="C67" s="119">
        <v>3295</v>
      </c>
      <c r="D67" s="107" t="s">
        <v>210</v>
      </c>
      <c r="E67" s="121">
        <v>51</v>
      </c>
      <c r="F67" s="108">
        <v>2504.4299999999998</v>
      </c>
      <c r="G67" s="108">
        <v>3864</v>
      </c>
      <c r="H67" s="108">
        <v>2492</v>
      </c>
      <c r="I67" s="91">
        <f t="shared" si="3"/>
        <v>99.503679479961519</v>
      </c>
      <c r="J67" s="89">
        <f t="shared" si="1"/>
        <v>64.492753623188406</v>
      </c>
    </row>
    <row r="68" spans="2:11" s="100" customFormat="1" x14ac:dyDescent="0.25">
      <c r="B68" s="20"/>
      <c r="C68" s="123"/>
      <c r="D68" s="20"/>
      <c r="E68" s="111"/>
      <c r="F68" s="136"/>
      <c r="G68" s="136"/>
      <c r="H68" s="136"/>
      <c r="I68" s="185"/>
      <c r="J68" s="186"/>
      <c r="K68" s="187"/>
    </row>
    <row r="69" spans="2:11" x14ac:dyDescent="0.25">
      <c r="B69" s="211" t="s">
        <v>211</v>
      </c>
      <c r="C69" s="212"/>
      <c r="D69" s="114" t="s">
        <v>212</v>
      </c>
      <c r="E69" s="115"/>
      <c r="F69" s="125">
        <v>143121.96</v>
      </c>
      <c r="G69" s="125">
        <v>186555.27</v>
      </c>
      <c r="H69" s="125">
        <v>204689.33</v>
      </c>
      <c r="I69" s="91">
        <f t="shared" si="3"/>
        <v>143.01741675421437</v>
      </c>
      <c r="J69" s="89">
        <f t="shared" si="1"/>
        <v>109.72047586755389</v>
      </c>
    </row>
    <row r="70" spans="2:11" x14ac:dyDescent="0.25">
      <c r="B70" s="213" t="s">
        <v>166</v>
      </c>
      <c r="C70" s="214"/>
      <c r="D70" s="92" t="s">
        <v>167</v>
      </c>
      <c r="E70" s="115"/>
      <c r="F70" s="116"/>
      <c r="G70" s="116"/>
      <c r="H70" s="116"/>
      <c r="I70" s="91">
        <f t="shared" si="3"/>
        <v>0</v>
      </c>
      <c r="J70" s="89">
        <f t="shared" si="1"/>
        <v>0</v>
      </c>
    </row>
    <row r="71" spans="2:11" x14ac:dyDescent="0.25">
      <c r="B71" s="213" t="s">
        <v>213</v>
      </c>
      <c r="C71" s="214"/>
      <c r="D71" s="92" t="s">
        <v>214</v>
      </c>
      <c r="E71" s="115"/>
      <c r="F71" s="125">
        <f t="shared" ref="F71" si="5">SUM(F73:F77)</f>
        <v>10875</v>
      </c>
      <c r="G71" s="125">
        <v>27525</v>
      </c>
      <c r="H71" s="125">
        <v>76650</v>
      </c>
      <c r="I71" s="91">
        <f t="shared" si="3"/>
        <v>704.82758620689663</v>
      </c>
      <c r="J71" s="89">
        <f t="shared" si="1"/>
        <v>278.47411444141687</v>
      </c>
    </row>
    <row r="72" spans="2:11" x14ac:dyDescent="0.25">
      <c r="B72" s="95" t="s">
        <v>170</v>
      </c>
      <c r="C72" s="95" t="s">
        <v>171</v>
      </c>
      <c r="D72" s="92"/>
      <c r="E72" s="93"/>
      <c r="F72" s="94"/>
      <c r="G72" s="94"/>
      <c r="H72" s="94"/>
      <c r="I72" s="91">
        <f t="shared" si="3"/>
        <v>0</v>
      </c>
      <c r="J72" s="89">
        <f t="shared" si="1"/>
        <v>0</v>
      </c>
    </row>
    <row r="73" spans="2:11" s="100" customFormat="1" x14ac:dyDescent="0.25">
      <c r="B73" s="107"/>
      <c r="C73" s="119">
        <v>3299</v>
      </c>
      <c r="D73" s="107" t="s">
        <v>215</v>
      </c>
      <c r="E73" s="121">
        <v>110</v>
      </c>
      <c r="F73" s="138">
        <v>0</v>
      </c>
      <c r="G73" s="108">
        <v>1400</v>
      </c>
      <c r="H73" s="138">
        <v>1400</v>
      </c>
      <c r="I73" s="91">
        <f t="shared" si="3"/>
        <v>0</v>
      </c>
      <c r="J73" s="89">
        <f t="shared" si="1"/>
        <v>100</v>
      </c>
    </row>
    <row r="74" spans="2:11" s="100" customFormat="1" x14ac:dyDescent="0.25">
      <c r="B74" s="107"/>
      <c r="C74" s="119">
        <v>4264</v>
      </c>
      <c r="D74" s="107" t="s">
        <v>216</v>
      </c>
      <c r="E74" s="121">
        <v>451</v>
      </c>
      <c r="F74" s="138">
        <v>0</v>
      </c>
      <c r="G74" s="108">
        <v>0</v>
      </c>
      <c r="H74" s="138">
        <v>49125</v>
      </c>
      <c r="I74" s="91">
        <f t="shared" si="3"/>
        <v>0</v>
      </c>
      <c r="J74" s="89">
        <f t="shared" si="1"/>
        <v>0</v>
      </c>
    </row>
    <row r="75" spans="2:11" s="100" customFormat="1" x14ac:dyDescent="0.25">
      <c r="B75" s="107"/>
      <c r="C75" s="119">
        <v>4264</v>
      </c>
      <c r="D75" s="107" t="s">
        <v>216</v>
      </c>
      <c r="E75" s="121">
        <v>110</v>
      </c>
      <c r="F75" s="138">
        <v>10875</v>
      </c>
      <c r="G75" s="108">
        <v>26125</v>
      </c>
      <c r="H75" s="138">
        <v>26125</v>
      </c>
      <c r="I75" s="91">
        <f t="shared" si="3"/>
        <v>240.22988505747125</v>
      </c>
      <c r="J75" s="89">
        <f t="shared" si="1"/>
        <v>100</v>
      </c>
    </row>
    <row r="76" spans="2:11" s="100" customFormat="1" x14ac:dyDescent="0.25">
      <c r="B76" s="107"/>
      <c r="C76" s="119">
        <v>4511</v>
      </c>
      <c r="D76" s="107" t="s">
        <v>217</v>
      </c>
      <c r="E76" s="121">
        <v>110</v>
      </c>
      <c r="F76" s="122">
        <v>0</v>
      </c>
      <c r="G76" s="108">
        <v>0</v>
      </c>
      <c r="H76" s="122">
        <v>0</v>
      </c>
      <c r="I76" s="91">
        <f t="shared" si="3"/>
        <v>0</v>
      </c>
      <c r="J76" s="89">
        <f t="shared" si="1"/>
        <v>0</v>
      </c>
    </row>
    <row r="77" spans="2:11" s="100" customFormat="1" x14ac:dyDescent="0.25">
      <c r="B77" s="107"/>
      <c r="C77" s="119">
        <v>4511</v>
      </c>
      <c r="D77" s="107" t="s">
        <v>200</v>
      </c>
      <c r="E77" s="121">
        <v>52</v>
      </c>
      <c r="F77" s="122">
        <v>0</v>
      </c>
      <c r="G77" s="108">
        <v>0</v>
      </c>
      <c r="H77" s="122">
        <v>0</v>
      </c>
      <c r="I77" s="91">
        <f t="shared" si="3"/>
        <v>0</v>
      </c>
      <c r="J77" s="89">
        <f t="shared" si="1"/>
        <v>0</v>
      </c>
    </row>
    <row r="78" spans="2:11" s="100" customFormat="1" x14ac:dyDescent="0.25">
      <c r="B78" s="20"/>
      <c r="C78" s="123"/>
      <c r="D78" s="20"/>
      <c r="E78" s="111"/>
      <c r="F78" s="111"/>
      <c r="G78" s="20"/>
      <c r="H78" s="111"/>
      <c r="I78" s="99"/>
      <c r="J78" s="127"/>
    </row>
    <row r="79" spans="2:11" x14ac:dyDescent="0.25">
      <c r="B79" s="211" t="s">
        <v>211</v>
      </c>
      <c r="C79" s="212"/>
      <c r="D79" s="114" t="s">
        <v>212</v>
      </c>
      <c r="E79" s="115"/>
      <c r="F79" s="116"/>
      <c r="G79" s="125"/>
      <c r="H79" s="116"/>
      <c r="I79" s="91">
        <f t="shared" si="3"/>
        <v>0</v>
      </c>
      <c r="J79" s="89">
        <f t="shared" si="1"/>
        <v>0</v>
      </c>
    </row>
    <row r="80" spans="2:11" x14ac:dyDescent="0.25">
      <c r="B80" s="213" t="s">
        <v>166</v>
      </c>
      <c r="C80" s="214"/>
      <c r="D80" s="92" t="s">
        <v>167</v>
      </c>
      <c r="E80" s="115"/>
      <c r="F80" s="116"/>
      <c r="G80" s="116"/>
      <c r="H80" s="116"/>
      <c r="I80" s="91">
        <f t="shared" si="3"/>
        <v>0</v>
      </c>
      <c r="J80" s="89">
        <f t="shared" ref="J80:J151" si="6">IFERROR(H80/G80*100,0)</f>
        <v>0</v>
      </c>
    </row>
    <row r="81" spans="2:11" x14ac:dyDescent="0.25">
      <c r="B81" s="213" t="s">
        <v>218</v>
      </c>
      <c r="C81" s="214"/>
      <c r="D81" s="92" t="s">
        <v>219</v>
      </c>
      <c r="E81" s="115"/>
      <c r="F81" s="125">
        <f t="shared" ref="F81" si="7">SUM(F83:F126)</f>
        <v>50794.92</v>
      </c>
      <c r="G81" s="125">
        <v>43873.97</v>
      </c>
      <c r="H81" s="125">
        <v>26791.77</v>
      </c>
      <c r="I81" s="91">
        <f t="shared" si="3"/>
        <v>52.744979222331686</v>
      </c>
      <c r="J81" s="89">
        <f t="shared" si="6"/>
        <v>61.065296803548897</v>
      </c>
    </row>
    <row r="82" spans="2:11" x14ac:dyDescent="0.25">
      <c r="B82" s="95" t="s">
        <v>170</v>
      </c>
      <c r="C82" s="95" t="s">
        <v>171</v>
      </c>
      <c r="D82" s="92"/>
      <c r="E82" s="93"/>
      <c r="F82" s="94"/>
      <c r="G82" s="94"/>
      <c r="H82" s="94"/>
      <c r="I82" s="91">
        <f t="shared" si="3"/>
        <v>0</v>
      </c>
      <c r="J82" s="89">
        <f t="shared" si="6"/>
        <v>0</v>
      </c>
    </row>
    <row r="83" spans="2:11" x14ac:dyDescent="0.25">
      <c r="B83" s="139"/>
      <c r="C83" s="139">
        <v>3111</v>
      </c>
      <c r="D83" s="140" t="s">
        <v>220</v>
      </c>
      <c r="E83" s="141">
        <v>51</v>
      </c>
      <c r="F83" s="142">
        <v>2572.98</v>
      </c>
      <c r="G83" s="142">
        <v>0</v>
      </c>
      <c r="H83" s="142">
        <v>0</v>
      </c>
      <c r="I83" s="91">
        <f t="shared" si="3"/>
        <v>0</v>
      </c>
      <c r="J83" s="89">
        <f t="shared" si="6"/>
        <v>0</v>
      </c>
    </row>
    <row r="84" spans="2:11" s="100" customFormat="1" x14ac:dyDescent="0.25">
      <c r="B84" s="130"/>
      <c r="C84" s="129">
        <v>3121</v>
      </c>
      <c r="D84" s="130" t="s">
        <v>207</v>
      </c>
      <c r="E84" s="131">
        <v>51</v>
      </c>
      <c r="F84" s="143">
        <v>172.01</v>
      </c>
      <c r="G84" s="143">
        <v>344.02</v>
      </c>
      <c r="H84" s="143">
        <v>0</v>
      </c>
      <c r="I84" s="91">
        <f t="shared" si="3"/>
        <v>0</v>
      </c>
      <c r="J84" s="89">
        <f t="shared" si="6"/>
        <v>0</v>
      </c>
      <c r="K84" s="20"/>
    </row>
    <row r="85" spans="2:11" s="100" customFormat="1" x14ac:dyDescent="0.25">
      <c r="B85" s="107"/>
      <c r="C85" s="119">
        <v>3211</v>
      </c>
      <c r="D85" s="107" t="s">
        <v>172</v>
      </c>
      <c r="E85" s="121">
        <v>53</v>
      </c>
      <c r="F85" s="108">
        <v>567.5</v>
      </c>
      <c r="G85" s="108">
        <v>700</v>
      </c>
      <c r="H85" s="108">
        <v>0</v>
      </c>
      <c r="I85" s="91">
        <f t="shared" si="3"/>
        <v>0</v>
      </c>
      <c r="J85" s="89">
        <f t="shared" si="6"/>
        <v>0</v>
      </c>
      <c r="K85" s="20"/>
    </row>
    <row r="86" spans="2:11" s="100" customFormat="1" x14ac:dyDescent="0.25">
      <c r="B86" s="107"/>
      <c r="C86" s="119">
        <v>3212</v>
      </c>
      <c r="D86" s="107" t="s">
        <v>221</v>
      </c>
      <c r="E86" s="121">
        <v>41</v>
      </c>
      <c r="F86" s="108">
        <v>0</v>
      </c>
      <c r="G86" s="108">
        <v>0</v>
      </c>
      <c r="H86" s="108">
        <v>0</v>
      </c>
      <c r="I86" s="91">
        <f t="shared" si="3"/>
        <v>0</v>
      </c>
      <c r="J86" s="89">
        <f t="shared" si="6"/>
        <v>0</v>
      </c>
      <c r="K86" s="20"/>
    </row>
    <row r="87" spans="2:11" s="100" customFormat="1" x14ac:dyDescent="0.25">
      <c r="B87" s="107"/>
      <c r="C87" s="119">
        <v>3213</v>
      </c>
      <c r="D87" s="107" t="s">
        <v>173</v>
      </c>
      <c r="E87" s="121">
        <v>53</v>
      </c>
      <c r="F87" s="108">
        <v>35.36</v>
      </c>
      <c r="G87" s="108">
        <v>0</v>
      </c>
      <c r="H87" s="108">
        <v>0</v>
      </c>
      <c r="I87" s="91">
        <f t="shared" si="3"/>
        <v>0</v>
      </c>
      <c r="J87" s="89">
        <f t="shared" si="6"/>
        <v>0</v>
      </c>
      <c r="K87" s="20"/>
    </row>
    <row r="88" spans="2:11" s="100" customFormat="1" x14ac:dyDescent="0.25">
      <c r="B88" s="107"/>
      <c r="C88" s="119">
        <v>3214</v>
      </c>
      <c r="D88" s="107" t="s">
        <v>222</v>
      </c>
      <c r="E88" s="121">
        <v>53</v>
      </c>
      <c r="F88" s="108">
        <v>360</v>
      </c>
      <c r="G88" s="108">
        <v>0</v>
      </c>
      <c r="H88" s="108">
        <v>0</v>
      </c>
      <c r="I88" s="91">
        <f t="shared" si="3"/>
        <v>0</v>
      </c>
      <c r="J88" s="89">
        <f t="shared" si="6"/>
        <v>0</v>
      </c>
      <c r="K88" s="20"/>
    </row>
    <row r="89" spans="2:11" s="100" customFormat="1" x14ac:dyDescent="0.25">
      <c r="B89" s="107"/>
      <c r="C89" s="119">
        <v>3221</v>
      </c>
      <c r="D89" s="107" t="s">
        <v>223</v>
      </c>
      <c r="E89" s="121">
        <v>41</v>
      </c>
      <c r="F89" s="108">
        <v>0</v>
      </c>
      <c r="G89" s="108">
        <v>0</v>
      </c>
      <c r="H89" s="108">
        <v>0</v>
      </c>
      <c r="I89" s="91">
        <f t="shared" si="3"/>
        <v>0</v>
      </c>
      <c r="J89" s="89">
        <f t="shared" si="6"/>
        <v>0</v>
      </c>
      <c r="K89" s="20"/>
    </row>
    <row r="90" spans="2:11" s="100" customFormat="1" x14ac:dyDescent="0.25">
      <c r="B90" s="107"/>
      <c r="C90" s="119">
        <v>3221</v>
      </c>
      <c r="D90" s="107" t="s">
        <v>223</v>
      </c>
      <c r="E90" s="121">
        <v>53</v>
      </c>
      <c r="F90" s="108">
        <v>1199.18</v>
      </c>
      <c r="G90" s="108">
        <v>800</v>
      </c>
      <c r="H90" s="108">
        <v>0</v>
      </c>
      <c r="I90" s="91">
        <f t="shared" si="3"/>
        <v>0</v>
      </c>
      <c r="J90" s="89">
        <f t="shared" si="6"/>
        <v>0</v>
      </c>
      <c r="K90" s="20"/>
    </row>
    <row r="91" spans="2:11" s="100" customFormat="1" x14ac:dyDescent="0.25">
      <c r="B91" s="107"/>
      <c r="C91" s="119">
        <v>3221</v>
      </c>
      <c r="D91" s="107" t="s">
        <v>223</v>
      </c>
      <c r="E91" s="119">
        <v>61</v>
      </c>
      <c r="F91" s="108">
        <v>300</v>
      </c>
      <c r="G91" s="108">
        <v>0</v>
      </c>
      <c r="H91" s="108">
        <v>0</v>
      </c>
      <c r="I91" s="91">
        <f t="shared" si="3"/>
        <v>0</v>
      </c>
      <c r="J91" s="89">
        <f t="shared" si="6"/>
        <v>0</v>
      </c>
      <c r="K91" s="20"/>
    </row>
    <row r="92" spans="2:11" s="100" customFormat="1" x14ac:dyDescent="0.25">
      <c r="B92" s="120"/>
      <c r="C92" s="119">
        <v>3222</v>
      </c>
      <c r="D92" s="107" t="s">
        <v>176</v>
      </c>
      <c r="E92" s="119">
        <v>41</v>
      </c>
      <c r="F92" s="108">
        <v>0</v>
      </c>
      <c r="G92" s="108">
        <v>500</v>
      </c>
      <c r="H92" s="108">
        <v>0</v>
      </c>
      <c r="I92" s="91">
        <f t="shared" si="3"/>
        <v>0</v>
      </c>
      <c r="J92" s="89">
        <f t="shared" si="6"/>
        <v>0</v>
      </c>
    </row>
    <row r="93" spans="2:11" s="100" customFormat="1" x14ac:dyDescent="0.25">
      <c r="B93" s="120"/>
      <c r="C93" s="119">
        <v>3222</v>
      </c>
      <c r="D93" s="107" t="s">
        <v>176</v>
      </c>
      <c r="E93" s="119">
        <v>53</v>
      </c>
      <c r="F93" s="108">
        <v>1852.39</v>
      </c>
      <c r="G93" s="108">
        <v>2330</v>
      </c>
      <c r="H93" s="108">
        <v>495</v>
      </c>
      <c r="I93" s="91">
        <f t="shared" si="3"/>
        <v>26.722234518648879</v>
      </c>
      <c r="J93" s="89">
        <f t="shared" si="6"/>
        <v>21.244635193133046</v>
      </c>
    </row>
    <row r="94" spans="2:11" s="100" customFormat="1" x14ac:dyDescent="0.25">
      <c r="B94" s="120"/>
      <c r="C94" s="119">
        <v>3222</v>
      </c>
      <c r="D94" s="107" t="s">
        <v>176</v>
      </c>
      <c r="E94" s="119">
        <v>51</v>
      </c>
      <c r="F94" s="108">
        <v>1578.88</v>
      </c>
      <c r="G94" s="108">
        <v>0</v>
      </c>
      <c r="H94" s="108">
        <v>0</v>
      </c>
      <c r="I94" s="91">
        <f t="shared" si="3"/>
        <v>0</v>
      </c>
      <c r="J94" s="89">
        <f t="shared" si="6"/>
        <v>0</v>
      </c>
    </row>
    <row r="95" spans="2:11" s="147" customFormat="1" x14ac:dyDescent="0.25">
      <c r="B95" s="144"/>
      <c r="C95" s="145">
        <v>3222</v>
      </c>
      <c r="D95" s="144" t="s">
        <v>176</v>
      </c>
      <c r="E95" s="145">
        <v>42</v>
      </c>
      <c r="F95" s="108">
        <v>215.88</v>
      </c>
      <c r="G95" s="146">
        <v>694.96</v>
      </c>
      <c r="H95" s="108">
        <v>650.47</v>
      </c>
      <c r="I95" s="91">
        <f t="shared" si="3"/>
        <v>301.31091347044656</v>
      </c>
      <c r="J95" s="89">
        <f t="shared" si="6"/>
        <v>93.598192701738228</v>
      </c>
    </row>
    <row r="96" spans="2:11" s="147" customFormat="1" x14ac:dyDescent="0.25">
      <c r="B96" s="144"/>
      <c r="C96" s="145">
        <v>3224</v>
      </c>
      <c r="D96" s="144" t="s">
        <v>180</v>
      </c>
      <c r="E96" s="145">
        <v>42</v>
      </c>
      <c r="F96" s="108">
        <v>0</v>
      </c>
      <c r="G96" s="146">
        <v>139.38999999999999</v>
      </c>
      <c r="H96" s="108">
        <v>112.98</v>
      </c>
      <c r="I96" s="91">
        <f t="shared" si="3"/>
        <v>0</v>
      </c>
      <c r="J96" s="89">
        <f t="shared" si="6"/>
        <v>81.0531601980056</v>
      </c>
    </row>
    <row r="97" spans="2:11" s="147" customFormat="1" x14ac:dyDescent="0.25">
      <c r="B97" s="144"/>
      <c r="C97" s="145">
        <v>3224</v>
      </c>
      <c r="D97" s="144" t="s">
        <v>180</v>
      </c>
      <c r="E97" s="145">
        <v>53</v>
      </c>
      <c r="F97" s="108">
        <v>565.52</v>
      </c>
      <c r="G97" s="146">
        <v>0</v>
      </c>
      <c r="H97" s="108">
        <v>0</v>
      </c>
      <c r="I97" s="91">
        <f t="shared" si="3"/>
        <v>0</v>
      </c>
      <c r="J97" s="89">
        <f t="shared" si="6"/>
        <v>0</v>
      </c>
    </row>
    <row r="98" spans="2:11" s="147" customFormat="1" x14ac:dyDescent="0.25">
      <c r="B98" s="107"/>
      <c r="C98" s="119">
        <v>3225</v>
      </c>
      <c r="D98" s="107" t="s">
        <v>224</v>
      </c>
      <c r="E98" s="119">
        <v>42</v>
      </c>
      <c r="F98" s="108">
        <v>774.33</v>
      </c>
      <c r="G98" s="108">
        <v>0</v>
      </c>
      <c r="H98" s="108">
        <v>0</v>
      </c>
      <c r="I98" s="91">
        <f t="shared" si="3"/>
        <v>0</v>
      </c>
      <c r="J98" s="89">
        <f t="shared" si="6"/>
        <v>0</v>
      </c>
    </row>
    <row r="99" spans="2:11" s="100" customFormat="1" x14ac:dyDescent="0.25">
      <c r="B99" s="107"/>
      <c r="C99" s="119">
        <v>3225</v>
      </c>
      <c r="D99" s="107" t="s">
        <v>224</v>
      </c>
      <c r="E99" s="119">
        <v>53</v>
      </c>
      <c r="F99" s="108">
        <v>0</v>
      </c>
      <c r="G99" s="108">
        <v>0</v>
      </c>
      <c r="H99" s="108">
        <v>0</v>
      </c>
      <c r="I99" s="91">
        <f t="shared" si="3"/>
        <v>0</v>
      </c>
      <c r="J99" s="89">
        <f t="shared" si="6"/>
        <v>0</v>
      </c>
    </row>
    <row r="100" spans="2:11" s="147" customFormat="1" x14ac:dyDescent="0.25">
      <c r="B100" s="107"/>
      <c r="C100" s="119">
        <v>3232</v>
      </c>
      <c r="D100" s="107" t="s">
        <v>184</v>
      </c>
      <c r="E100" s="119">
        <v>41</v>
      </c>
      <c r="F100" s="108">
        <v>0</v>
      </c>
      <c r="G100" s="108">
        <v>1000</v>
      </c>
      <c r="H100" s="108">
        <v>0</v>
      </c>
      <c r="I100" s="91">
        <f t="shared" si="3"/>
        <v>0</v>
      </c>
      <c r="J100" s="89">
        <f t="shared" si="6"/>
        <v>0</v>
      </c>
    </row>
    <row r="101" spans="2:11" s="147" customFormat="1" x14ac:dyDescent="0.25">
      <c r="B101" s="107"/>
      <c r="C101" s="119">
        <v>3232</v>
      </c>
      <c r="D101" s="107" t="s">
        <v>184</v>
      </c>
      <c r="E101" s="119">
        <v>42</v>
      </c>
      <c r="F101" s="108">
        <v>0</v>
      </c>
      <c r="G101" s="108">
        <v>100</v>
      </c>
      <c r="H101" s="108">
        <v>100</v>
      </c>
      <c r="I101" s="91">
        <f t="shared" si="3"/>
        <v>0</v>
      </c>
      <c r="J101" s="89">
        <f t="shared" si="6"/>
        <v>100</v>
      </c>
    </row>
    <row r="102" spans="2:11" s="147" customFormat="1" x14ac:dyDescent="0.25">
      <c r="B102" s="107"/>
      <c r="C102" s="119">
        <v>3232</v>
      </c>
      <c r="D102" s="107" t="s">
        <v>184</v>
      </c>
      <c r="E102" s="119">
        <v>53</v>
      </c>
      <c r="F102" s="108">
        <v>120</v>
      </c>
      <c r="G102" s="108">
        <v>0</v>
      </c>
      <c r="H102" s="108">
        <v>9690</v>
      </c>
      <c r="I102" s="91">
        <f t="shared" si="3"/>
        <v>8075</v>
      </c>
      <c r="J102" s="89">
        <f t="shared" si="6"/>
        <v>0</v>
      </c>
    </row>
    <row r="103" spans="2:11" s="100" customFormat="1" x14ac:dyDescent="0.25">
      <c r="B103" s="107"/>
      <c r="C103" s="119">
        <v>2335</v>
      </c>
      <c r="D103" s="107" t="s">
        <v>187</v>
      </c>
      <c r="E103" s="119">
        <v>41</v>
      </c>
      <c r="F103" s="108">
        <v>2100</v>
      </c>
      <c r="G103" s="108">
        <v>5000</v>
      </c>
      <c r="H103" s="108">
        <v>2900</v>
      </c>
      <c r="I103" s="91">
        <f t="shared" si="3"/>
        <v>138.0952380952381</v>
      </c>
      <c r="J103" s="89">
        <f t="shared" si="6"/>
        <v>57.999999999999993</v>
      </c>
      <c r="K103" s="20"/>
    </row>
    <row r="104" spans="2:11" s="100" customFormat="1" x14ac:dyDescent="0.25">
      <c r="B104" s="107"/>
      <c r="C104" s="119">
        <v>3235</v>
      </c>
      <c r="D104" s="107" t="s">
        <v>187</v>
      </c>
      <c r="E104" s="119">
        <v>110</v>
      </c>
      <c r="F104" s="108">
        <v>5448.31</v>
      </c>
      <c r="G104" s="108">
        <v>0</v>
      </c>
      <c r="H104" s="108">
        <v>0</v>
      </c>
      <c r="I104" s="91">
        <f t="shared" si="3"/>
        <v>0</v>
      </c>
      <c r="J104" s="89">
        <f t="shared" si="6"/>
        <v>0</v>
      </c>
      <c r="K104" s="20"/>
    </row>
    <row r="105" spans="2:11" s="100" customFormat="1" x14ac:dyDescent="0.25">
      <c r="B105" s="107"/>
      <c r="C105" s="119">
        <v>3237</v>
      </c>
      <c r="D105" s="107" t="s">
        <v>189</v>
      </c>
      <c r="E105" s="119">
        <v>53</v>
      </c>
      <c r="F105" s="108">
        <v>519.96</v>
      </c>
      <c r="G105" s="108">
        <v>600</v>
      </c>
      <c r="H105" s="108">
        <v>0</v>
      </c>
      <c r="I105" s="91">
        <f t="shared" si="3"/>
        <v>0</v>
      </c>
      <c r="J105" s="89">
        <f t="shared" si="6"/>
        <v>0</v>
      </c>
      <c r="K105" s="20"/>
    </row>
    <row r="106" spans="2:11" s="100" customFormat="1" x14ac:dyDescent="0.25">
      <c r="B106" s="107"/>
      <c r="C106" s="119">
        <v>3238</v>
      </c>
      <c r="D106" s="107" t="s">
        <v>190</v>
      </c>
      <c r="E106" s="119">
        <v>53</v>
      </c>
      <c r="F106" s="108">
        <v>648</v>
      </c>
      <c r="G106" s="108">
        <v>0</v>
      </c>
      <c r="H106" s="108">
        <v>0</v>
      </c>
      <c r="I106" s="91">
        <f t="shared" si="3"/>
        <v>0</v>
      </c>
      <c r="J106" s="89">
        <f t="shared" si="6"/>
        <v>0</v>
      </c>
      <c r="K106" s="20"/>
    </row>
    <row r="107" spans="2:11" s="100" customFormat="1" x14ac:dyDescent="0.25">
      <c r="B107" s="107"/>
      <c r="C107" s="119">
        <v>3239</v>
      </c>
      <c r="D107" s="107" t="s">
        <v>193</v>
      </c>
      <c r="E107" s="119">
        <v>53</v>
      </c>
      <c r="F107" s="108">
        <v>0</v>
      </c>
      <c r="G107" s="108">
        <v>500</v>
      </c>
      <c r="H107" s="108">
        <v>379.2</v>
      </c>
      <c r="I107" s="91">
        <f t="shared" si="3"/>
        <v>0</v>
      </c>
      <c r="J107" s="89">
        <f t="shared" si="6"/>
        <v>75.84</v>
      </c>
      <c r="K107" s="20"/>
    </row>
    <row r="108" spans="2:11" s="100" customFormat="1" x14ac:dyDescent="0.25">
      <c r="B108" s="107"/>
      <c r="C108" s="119">
        <v>3299</v>
      </c>
      <c r="D108" s="107" t="s">
        <v>225</v>
      </c>
      <c r="E108" s="119">
        <v>41</v>
      </c>
      <c r="F108" s="108">
        <v>0</v>
      </c>
      <c r="G108" s="108">
        <v>1000</v>
      </c>
      <c r="H108" s="108">
        <v>0</v>
      </c>
      <c r="I108" s="91">
        <f t="shared" si="3"/>
        <v>0</v>
      </c>
      <c r="J108" s="89">
        <f t="shared" si="6"/>
        <v>0</v>
      </c>
      <c r="K108" s="20"/>
    </row>
    <row r="109" spans="2:11" s="100" customFormat="1" x14ac:dyDescent="0.25">
      <c r="B109" s="107"/>
      <c r="C109" s="119">
        <v>3299</v>
      </c>
      <c r="D109" s="107" t="s">
        <v>225</v>
      </c>
      <c r="E109" s="119">
        <v>53</v>
      </c>
      <c r="F109" s="108">
        <v>667.59</v>
      </c>
      <c r="G109" s="108">
        <v>570</v>
      </c>
      <c r="H109" s="108">
        <v>266</v>
      </c>
      <c r="I109" s="91">
        <f t="shared" si="3"/>
        <v>39.844814931320123</v>
      </c>
      <c r="J109" s="89">
        <f t="shared" si="6"/>
        <v>46.666666666666664</v>
      </c>
      <c r="K109" s="20"/>
    </row>
    <row r="110" spans="2:11" s="100" customFormat="1" x14ac:dyDescent="0.25">
      <c r="B110" s="107"/>
      <c r="C110" s="119">
        <v>3299</v>
      </c>
      <c r="D110" s="107" t="s">
        <v>225</v>
      </c>
      <c r="E110" s="119">
        <v>42</v>
      </c>
      <c r="F110" s="108">
        <v>0</v>
      </c>
      <c r="G110" s="108">
        <v>6.64</v>
      </c>
      <c r="H110" s="108">
        <v>6.64</v>
      </c>
      <c r="I110" s="91">
        <f t="shared" si="3"/>
        <v>0</v>
      </c>
      <c r="J110" s="89">
        <f t="shared" si="6"/>
        <v>100</v>
      </c>
      <c r="K110" s="20"/>
    </row>
    <row r="111" spans="2:11" s="100" customFormat="1" x14ac:dyDescent="0.25">
      <c r="B111" s="107"/>
      <c r="C111" s="119">
        <v>3722</v>
      </c>
      <c r="D111" s="107" t="s">
        <v>226</v>
      </c>
      <c r="E111" s="119">
        <v>53</v>
      </c>
      <c r="F111" s="108">
        <v>28038.91</v>
      </c>
      <c r="G111" s="108">
        <v>25000</v>
      </c>
      <c r="H111" s="108">
        <v>2640.26</v>
      </c>
      <c r="I111" s="91">
        <f t="shared" si="3"/>
        <v>9.4164145467851643</v>
      </c>
      <c r="J111" s="89">
        <f t="shared" si="6"/>
        <v>10.56104</v>
      </c>
    </row>
    <row r="112" spans="2:11" s="100" customFormat="1" x14ac:dyDescent="0.25">
      <c r="B112" s="107"/>
      <c r="C112" s="119">
        <v>4221</v>
      </c>
      <c r="D112" s="107" t="s">
        <v>313</v>
      </c>
      <c r="E112" s="119">
        <v>61</v>
      </c>
      <c r="F112" s="108">
        <v>0</v>
      </c>
      <c r="G112" s="108">
        <v>0</v>
      </c>
      <c r="H112" s="108">
        <v>700</v>
      </c>
      <c r="I112" s="91">
        <f t="shared" si="3"/>
        <v>0</v>
      </c>
      <c r="J112" s="89">
        <f t="shared" si="6"/>
        <v>0</v>
      </c>
    </row>
    <row r="113" spans="2:10" s="147" customFormat="1" x14ac:dyDescent="0.25">
      <c r="B113" s="107"/>
      <c r="C113" s="119">
        <v>4223</v>
      </c>
      <c r="D113" s="107" t="s">
        <v>227</v>
      </c>
      <c r="E113" s="119">
        <v>61</v>
      </c>
      <c r="F113" s="108">
        <v>1040.0899999999999</v>
      </c>
      <c r="G113" s="108">
        <v>0</v>
      </c>
      <c r="H113" s="108">
        <v>6969.36</v>
      </c>
      <c r="I113" s="91">
        <f t="shared" si="3"/>
        <v>670.07278216308214</v>
      </c>
      <c r="J113" s="89">
        <f t="shared" si="6"/>
        <v>0</v>
      </c>
    </row>
    <row r="114" spans="2:10" s="147" customFormat="1" x14ac:dyDescent="0.25">
      <c r="B114" s="107"/>
      <c r="C114" s="119">
        <v>4227</v>
      </c>
      <c r="D114" s="107" t="s">
        <v>228</v>
      </c>
      <c r="E114" s="119">
        <v>41</v>
      </c>
      <c r="F114" s="108">
        <v>0</v>
      </c>
      <c r="G114" s="108">
        <v>0</v>
      </c>
      <c r="H114" s="108">
        <v>0</v>
      </c>
      <c r="I114" s="91">
        <f t="shared" ref="I114:I181" si="8">IFERROR((H114/F114)*100,0)</f>
        <v>0</v>
      </c>
      <c r="J114" s="89">
        <f t="shared" si="6"/>
        <v>0</v>
      </c>
    </row>
    <row r="115" spans="2:10" s="147" customFormat="1" x14ac:dyDescent="0.25">
      <c r="B115" s="107"/>
      <c r="C115" s="119">
        <v>4227</v>
      </c>
      <c r="D115" s="107" t="s">
        <v>228</v>
      </c>
      <c r="E115" s="119">
        <v>42</v>
      </c>
      <c r="F115" s="108">
        <v>1120.6099999999999</v>
      </c>
      <c r="G115" s="108">
        <v>0</v>
      </c>
      <c r="H115" s="108">
        <v>0</v>
      </c>
      <c r="I115" s="91">
        <f t="shared" si="8"/>
        <v>0</v>
      </c>
      <c r="J115" s="89">
        <f t="shared" si="6"/>
        <v>0</v>
      </c>
    </row>
    <row r="116" spans="2:10" s="147" customFormat="1" x14ac:dyDescent="0.25">
      <c r="B116" s="144"/>
      <c r="C116" s="145">
        <v>4227</v>
      </c>
      <c r="D116" s="144" t="s">
        <v>229</v>
      </c>
      <c r="E116" s="148">
        <v>53</v>
      </c>
      <c r="F116" s="108">
        <v>135.78</v>
      </c>
      <c r="G116" s="146">
        <v>0</v>
      </c>
      <c r="H116" s="108">
        <v>0</v>
      </c>
      <c r="I116" s="91">
        <f t="shared" si="8"/>
        <v>0</v>
      </c>
      <c r="J116" s="89">
        <f t="shared" si="6"/>
        <v>0</v>
      </c>
    </row>
    <row r="117" spans="2:10" s="147" customFormat="1" x14ac:dyDescent="0.25">
      <c r="B117" s="144"/>
      <c r="C117" s="145">
        <v>4227</v>
      </c>
      <c r="D117" s="144" t="s">
        <v>229</v>
      </c>
      <c r="E117" s="148">
        <v>51</v>
      </c>
      <c r="F117" s="108">
        <v>0</v>
      </c>
      <c r="G117" s="146">
        <v>3318.07</v>
      </c>
      <c r="H117" s="108">
        <v>0</v>
      </c>
      <c r="I117" s="91">
        <f t="shared" si="8"/>
        <v>0</v>
      </c>
      <c r="J117" s="89">
        <f t="shared" si="6"/>
        <v>0</v>
      </c>
    </row>
    <row r="118" spans="2:10" s="147" customFormat="1" x14ac:dyDescent="0.25">
      <c r="B118" s="144"/>
      <c r="C118" s="145">
        <v>4227</v>
      </c>
      <c r="D118" s="144" t="s">
        <v>228</v>
      </c>
      <c r="E118" s="148">
        <v>61</v>
      </c>
      <c r="F118" s="108">
        <v>0</v>
      </c>
      <c r="G118" s="146">
        <v>0</v>
      </c>
      <c r="H118" s="108">
        <v>499</v>
      </c>
      <c r="I118" s="91">
        <f t="shared" si="8"/>
        <v>0</v>
      </c>
      <c r="J118" s="89">
        <f t="shared" si="6"/>
        <v>0</v>
      </c>
    </row>
    <row r="119" spans="2:10" s="147" customFormat="1" x14ac:dyDescent="0.25">
      <c r="B119" s="144"/>
      <c r="C119" s="145">
        <v>4241</v>
      </c>
      <c r="D119" s="144" t="s">
        <v>201</v>
      </c>
      <c r="E119" s="148">
        <v>51</v>
      </c>
      <c r="F119" s="146">
        <v>566.19000000000005</v>
      </c>
      <c r="G119" s="146">
        <v>1270.8900000000001</v>
      </c>
      <c r="H119" s="146">
        <v>926.3</v>
      </c>
      <c r="I119" s="91">
        <f t="shared" si="8"/>
        <v>163.60232430809444</v>
      </c>
      <c r="J119" s="89">
        <f t="shared" si="6"/>
        <v>72.885930332286804</v>
      </c>
    </row>
    <row r="120" spans="2:10" s="147" customFormat="1" x14ac:dyDescent="0.25">
      <c r="B120" s="144"/>
      <c r="C120" s="145">
        <v>4241</v>
      </c>
      <c r="D120" s="144" t="s">
        <v>312</v>
      </c>
      <c r="E120" s="148">
        <v>53</v>
      </c>
      <c r="F120" s="146">
        <v>0</v>
      </c>
      <c r="G120" s="146">
        <v>0</v>
      </c>
      <c r="H120" s="146">
        <v>196.56</v>
      </c>
      <c r="I120" s="91">
        <f t="shared" si="8"/>
        <v>0</v>
      </c>
      <c r="J120" s="89">
        <f t="shared" si="6"/>
        <v>0</v>
      </c>
    </row>
    <row r="121" spans="2:10" s="147" customFormat="1" x14ac:dyDescent="0.25">
      <c r="B121" s="107"/>
      <c r="C121" s="119">
        <v>4241</v>
      </c>
      <c r="D121" s="107" t="s">
        <v>201</v>
      </c>
      <c r="E121" s="119">
        <v>61</v>
      </c>
      <c r="F121" s="146">
        <v>195.45</v>
      </c>
      <c r="G121" s="108">
        <v>0</v>
      </c>
      <c r="H121" s="146">
        <v>260</v>
      </c>
      <c r="I121" s="91">
        <f t="shared" si="8"/>
        <v>133.02634944998721</v>
      </c>
      <c r="J121" s="89">
        <f t="shared" si="6"/>
        <v>0</v>
      </c>
    </row>
    <row r="122" spans="2:10" s="147" customFormat="1" x14ac:dyDescent="0.25">
      <c r="B122" s="107"/>
      <c r="C122" s="119">
        <v>4241</v>
      </c>
      <c r="D122" s="107" t="s">
        <v>201</v>
      </c>
      <c r="E122" s="119">
        <v>42</v>
      </c>
      <c r="F122" s="149">
        <v>0</v>
      </c>
      <c r="G122" s="108">
        <v>0</v>
      </c>
      <c r="H122" s="149">
        <v>0</v>
      </c>
      <c r="I122" s="91">
        <f t="shared" si="8"/>
        <v>0</v>
      </c>
      <c r="J122" s="89">
        <f t="shared" si="6"/>
        <v>0</v>
      </c>
    </row>
    <row r="123" spans="2:10" s="147" customFormat="1" x14ac:dyDescent="0.25">
      <c r="B123" s="106"/>
      <c r="C123" s="119">
        <v>3236</v>
      </c>
      <c r="D123" s="107" t="s">
        <v>230</v>
      </c>
      <c r="E123" s="119">
        <v>42</v>
      </c>
      <c r="F123" s="146">
        <v>0</v>
      </c>
      <c r="G123" s="108">
        <v>0</v>
      </c>
      <c r="H123" s="146">
        <v>0</v>
      </c>
      <c r="I123" s="91">
        <f t="shared" si="8"/>
        <v>0</v>
      </c>
      <c r="J123" s="89">
        <f t="shared" si="6"/>
        <v>0</v>
      </c>
    </row>
    <row r="124" spans="2:10" s="147" customFormat="1" x14ac:dyDescent="0.25">
      <c r="B124" s="150"/>
      <c r="C124" s="145">
        <v>3236</v>
      </c>
      <c r="D124" s="144" t="s">
        <v>230</v>
      </c>
      <c r="E124" s="148">
        <v>51</v>
      </c>
      <c r="F124" s="146">
        <v>0</v>
      </c>
      <c r="G124" s="146">
        <v>0</v>
      </c>
      <c r="H124" s="146">
        <v>0</v>
      </c>
      <c r="I124" s="91">
        <f t="shared" si="8"/>
        <v>0</v>
      </c>
      <c r="J124" s="89">
        <f t="shared" si="6"/>
        <v>0</v>
      </c>
    </row>
    <row r="125" spans="2:10" s="147" customFormat="1" x14ac:dyDescent="0.25">
      <c r="B125" s="150"/>
      <c r="C125" s="145">
        <v>3296</v>
      </c>
      <c r="D125" s="144" t="s">
        <v>231</v>
      </c>
      <c r="E125" s="148">
        <v>51</v>
      </c>
      <c r="F125" s="146">
        <v>0</v>
      </c>
      <c r="G125" s="146">
        <v>0</v>
      </c>
      <c r="H125" s="146">
        <v>0</v>
      </c>
      <c r="I125" s="91">
        <f t="shared" si="8"/>
        <v>0</v>
      </c>
      <c r="J125" s="89">
        <f t="shared" si="6"/>
        <v>0</v>
      </c>
    </row>
    <row r="126" spans="2:10" s="147" customFormat="1" x14ac:dyDescent="0.25">
      <c r="B126" s="150"/>
      <c r="C126" s="145">
        <v>3111</v>
      </c>
      <c r="D126" s="144" t="s">
        <v>232</v>
      </c>
      <c r="E126" s="148">
        <v>51</v>
      </c>
      <c r="F126" s="146">
        <v>0</v>
      </c>
      <c r="G126" s="146">
        <v>0</v>
      </c>
      <c r="H126" s="146">
        <v>0</v>
      </c>
      <c r="I126" s="91">
        <f t="shared" si="8"/>
        <v>0</v>
      </c>
      <c r="J126" s="89">
        <f t="shared" si="6"/>
        <v>0</v>
      </c>
    </row>
    <row r="127" spans="2:10" s="147" customFormat="1" x14ac:dyDescent="0.25">
      <c r="B127" s="151"/>
      <c r="C127" s="152"/>
      <c r="E127" s="153"/>
      <c r="F127" s="154"/>
      <c r="G127" s="154"/>
      <c r="H127" s="154"/>
      <c r="I127" s="154"/>
      <c r="J127" s="155"/>
    </row>
    <row r="128" spans="2:10" s="147" customFormat="1" x14ac:dyDescent="0.25">
      <c r="B128" s="213" t="s">
        <v>211</v>
      </c>
      <c r="C128" s="214"/>
      <c r="D128" s="156" t="s">
        <v>233</v>
      </c>
      <c r="E128" s="157"/>
      <c r="F128" s="173"/>
      <c r="G128" s="115"/>
      <c r="H128" s="113"/>
      <c r="I128" s="118">
        <f t="shared" si="8"/>
        <v>0</v>
      </c>
      <c r="J128" s="89">
        <f t="shared" si="6"/>
        <v>0</v>
      </c>
    </row>
    <row r="129" spans="2:11" s="147" customFormat="1" x14ac:dyDescent="0.25">
      <c r="B129" s="213" t="s">
        <v>234</v>
      </c>
      <c r="C129" s="214"/>
      <c r="D129" s="158" t="s">
        <v>235</v>
      </c>
      <c r="E129" s="157"/>
      <c r="F129" s="159"/>
      <c r="G129" s="159"/>
      <c r="H129" s="159"/>
      <c r="I129" s="118">
        <f t="shared" si="8"/>
        <v>0</v>
      </c>
      <c r="J129" s="89">
        <f t="shared" si="6"/>
        <v>0</v>
      </c>
    </row>
    <row r="130" spans="2:11" s="147" customFormat="1" x14ac:dyDescent="0.25">
      <c r="B130" s="213" t="s">
        <v>236</v>
      </c>
      <c r="C130" s="214"/>
      <c r="D130" s="158" t="s">
        <v>237</v>
      </c>
      <c r="E130" s="157"/>
      <c r="F130" s="160">
        <f t="shared" ref="F130" si="9">SUM(F132:F137)</f>
        <v>2364.4700000000003</v>
      </c>
      <c r="G130" s="160">
        <v>0</v>
      </c>
      <c r="H130" s="160">
        <v>0</v>
      </c>
      <c r="I130" s="118">
        <f t="shared" si="8"/>
        <v>0</v>
      </c>
      <c r="J130" s="89">
        <f t="shared" si="6"/>
        <v>0</v>
      </c>
    </row>
    <row r="131" spans="2:11" s="147" customFormat="1" x14ac:dyDescent="0.25">
      <c r="B131" s="161"/>
      <c r="C131" s="162"/>
      <c r="D131" s="158"/>
      <c r="E131" s="157"/>
      <c r="F131" s="160"/>
      <c r="G131" s="160"/>
      <c r="H131" s="160"/>
      <c r="I131" s="118">
        <f t="shared" si="8"/>
        <v>0</v>
      </c>
      <c r="J131" s="89">
        <f t="shared" si="6"/>
        <v>0</v>
      </c>
    </row>
    <row r="132" spans="2:11" s="147" customFormat="1" x14ac:dyDescent="0.25">
      <c r="B132" s="163"/>
      <c r="C132" s="164">
        <v>3214</v>
      </c>
      <c r="D132" s="103" t="s">
        <v>238</v>
      </c>
      <c r="E132" s="148">
        <v>41</v>
      </c>
      <c r="F132" s="146">
        <v>288</v>
      </c>
      <c r="G132" s="146">
        <v>0</v>
      </c>
      <c r="H132" s="146">
        <v>0</v>
      </c>
      <c r="I132" s="118">
        <f t="shared" si="8"/>
        <v>0</v>
      </c>
      <c r="J132" s="89">
        <f t="shared" si="6"/>
        <v>0</v>
      </c>
    </row>
    <row r="133" spans="2:11" s="147" customFormat="1" x14ac:dyDescent="0.25">
      <c r="B133" s="163"/>
      <c r="C133" s="164">
        <v>3222</v>
      </c>
      <c r="D133" s="103" t="s">
        <v>176</v>
      </c>
      <c r="E133" s="148">
        <v>41</v>
      </c>
      <c r="F133" s="146">
        <v>702.46</v>
      </c>
      <c r="G133" s="146">
        <v>0</v>
      </c>
      <c r="H133" s="146">
        <v>0</v>
      </c>
      <c r="I133" s="91">
        <f t="shared" si="8"/>
        <v>0</v>
      </c>
      <c r="J133" s="89">
        <f t="shared" si="6"/>
        <v>0</v>
      </c>
    </row>
    <row r="134" spans="2:11" s="147" customFormat="1" x14ac:dyDescent="0.25">
      <c r="B134" s="163"/>
      <c r="C134" s="164">
        <v>3222</v>
      </c>
      <c r="D134" s="103" t="s">
        <v>176</v>
      </c>
      <c r="E134" s="148">
        <v>42</v>
      </c>
      <c r="F134" s="146">
        <v>0</v>
      </c>
      <c r="G134" s="146">
        <v>0</v>
      </c>
      <c r="H134" s="146">
        <v>0</v>
      </c>
      <c r="I134" s="91">
        <f t="shared" si="8"/>
        <v>0</v>
      </c>
      <c r="J134" s="89">
        <f t="shared" si="6"/>
        <v>0</v>
      </c>
    </row>
    <row r="135" spans="2:11" s="147" customFormat="1" x14ac:dyDescent="0.25">
      <c r="B135" s="150"/>
      <c r="C135" s="145">
        <v>3225</v>
      </c>
      <c r="D135" s="144" t="s">
        <v>224</v>
      </c>
      <c r="E135" s="148">
        <v>41</v>
      </c>
      <c r="F135" s="146">
        <v>467.44</v>
      </c>
      <c r="G135" s="146">
        <v>0</v>
      </c>
      <c r="H135" s="146">
        <v>0</v>
      </c>
      <c r="I135" s="91">
        <f t="shared" si="8"/>
        <v>0</v>
      </c>
      <c r="J135" s="89">
        <f t="shared" si="6"/>
        <v>0</v>
      </c>
    </row>
    <row r="136" spans="2:11" s="147" customFormat="1" x14ac:dyDescent="0.25">
      <c r="B136" s="150"/>
      <c r="C136" s="145">
        <v>3299</v>
      </c>
      <c r="D136" s="144" t="s">
        <v>225</v>
      </c>
      <c r="E136" s="148">
        <v>41</v>
      </c>
      <c r="F136" s="146">
        <v>40.020000000000003</v>
      </c>
      <c r="G136" s="146">
        <v>0</v>
      </c>
      <c r="H136" s="146">
        <v>0</v>
      </c>
      <c r="I136" s="91">
        <f t="shared" si="8"/>
        <v>0</v>
      </c>
      <c r="J136" s="89">
        <f t="shared" si="6"/>
        <v>0</v>
      </c>
    </row>
    <row r="137" spans="2:11" s="147" customFormat="1" x14ac:dyDescent="0.25">
      <c r="B137" s="150"/>
      <c r="C137" s="145">
        <v>4227</v>
      </c>
      <c r="D137" s="144" t="s">
        <v>239</v>
      </c>
      <c r="E137" s="148">
        <v>41</v>
      </c>
      <c r="F137" s="146">
        <v>866.55</v>
      </c>
      <c r="G137" s="146">
        <v>0</v>
      </c>
      <c r="H137" s="146">
        <v>0</v>
      </c>
      <c r="I137" s="91">
        <f t="shared" si="8"/>
        <v>0</v>
      </c>
      <c r="J137" s="89">
        <f t="shared" si="6"/>
        <v>0</v>
      </c>
    </row>
    <row r="138" spans="2:11" s="147" customFormat="1" x14ac:dyDescent="0.25">
      <c r="B138" s="151"/>
      <c r="C138" s="152"/>
      <c r="E138" s="165"/>
      <c r="F138" s="154"/>
      <c r="G138" s="154"/>
      <c r="H138" s="154"/>
      <c r="I138" s="154"/>
      <c r="J138" s="155"/>
      <c r="K138" s="154"/>
    </row>
    <row r="139" spans="2:11" s="147" customFormat="1" x14ac:dyDescent="0.25">
      <c r="B139" s="211" t="s">
        <v>211</v>
      </c>
      <c r="C139" s="212"/>
      <c r="D139" s="156" t="s">
        <v>240</v>
      </c>
      <c r="E139" s="157"/>
      <c r="F139" s="159"/>
      <c r="G139" s="159"/>
      <c r="H139" s="159"/>
      <c r="I139" s="118">
        <f t="shared" si="8"/>
        <v>0</v>
      </c>
      <c r="J139" s="89">
        <f t="shared" si="6"/>
        <v>0</v>
      </c>
    </row>
    <row r="140" spans="2:11" s="147" customFormat="1" x14ac:dyDescent="0.25">
      <c r="B140" s="213" t="s">
        <v>166</v>
      </c>
      <c r="C140" s="214"/>
      <c r="D140" s="92" t="s">
        <v>167</v>
      </c>
      <c r="E140" s="157"/>
      <c r="F140" s="159"/>
      <c r="G140" s="159"/>
      <c r="H140" s="159"/>
      <c r="I140" s="91">
        <f t="shared" si="8"/>
        <v>0</v>
      </c>
      <c r="J140" s="89">
        <f t="shared" si="6"/>
        <v>0</v>
      </c>
      <c r="K140" s="151"/>
    </row>
    <row r="141" spans="2:11" s="147" customFormat="1" x14ac:dyDescent="0.25">
      <c r="B141" s="213" t="s">
        <v>241</v>
      </c>
      <c r="C141" s="214"/>
      <c r="D141" s="158" t="s">
        <v>242</v>
      </c>
      <c r="E141" s="157"/>
      <c r="F141" s="117">
        <f>SUM(F142:F146)</f>
        <v>1606.85</v>
      </c>
      <c r="G141" s="117">
        <v>2191.5</v>
      </c>
      <c r="H141" s="117">
        <v>2176.65</v>
      </c>
      <c r="I141" s="91">
        <f t="shared" si="8"/>
        <v>135.46068394685255</v>
      </c>
      <c r="J141" s="89">
        <f t="shared" si="6"/>
        <v>99.322381930184804</v>
      </c>
    </row>
    <row r="142" spans="2:11" s="147" customFormat="1" x14ac:dyDescent="0.25">
      <c r="B142" s="163"/>
      <c r="C142" s="164">
        <v>3221</v>
      </c>
      <c r="D142" s="103" t="s">
        <v>308</v>
      </c>
      <c r="E142" s="148">
        <v>110</v>
      </c>
      <c r="F142" s="146">
        <v>0</v>
      </c>
      <c r="G142" s="146">
        <v>445.08</v>
      </c>
      <c r="H142" s="146">
        <v>433.43</v>
      </c>
      <c r="I142" s="91">
        <f t="shared" si="8"/>
        <v>0</v>
      </c>
      <c r="J142" s="89">
        <f t="shared" si="6"/>
        <v>97.382493034960021</v>
      </c>
    </row>
    <row r="143" spans="2:11" s="147" customFormat="1" x14ac:dyDescent="0.25">
      <c r="B143" s="163"/>
      <c r="C143" s="164">
        <v>3235</v>
      </c>
      <c r="D143" s="103" t="s">
        <v>187</v>
      </c>
      <c r="E143" s="148">
        <v>110</v>
      </c>
      <c r="F143" s="108">
        <v>0</v>
      </c>
      <c r="G143" s="108">
        <v>450</v>
      </c>
      <c r="H143" s="108">
        <v>450</v>
      </c>
      <c r="I143" s="91">
        <f t="shared" si="8"/>
        <v>0</v>
      </c>
      <c r="J143" s="89">
        <f t="shared" si="6"/>
        <v>100</v>
      </c>
    </row>
    <row r="144" spans="2:11" s="147" customFormat="1" x14ac:dyDescent="0.25">
      <c r="B144" s="163"/>
      <c r="C144" s="164">
        <v>3291</v>
      </c>
      <c r="D144" s="103" t="s">
        <v>309</v>
      </c>
      <c r="E144" s="148">
        <v>110</v>
      </c>
      <c r="F144" s="108">
        <v>895.4</v>
      </c>
      <c r="G144" s="108">
        <v>900.12</v>
      </c>
      <c r="H144" s="108">
        <v>923.92</v>
      </c>
      <c r="I144" s="91">
        <f t="shared" si="8"/>
        <v>103.18516863971409</v>
      </c>
      <c r="J144" s="89">
        <f t="shared" si="6"/>
        <v>102.64409189885792</v>
      </c>
    </row>
    <row r="145" spans="2:11" s="147" customFormat="1" x14ac:dyDescent="0.25">
      <c r="B145" s="163"/>
      <c r="C145" s="164">
        <v>3293</v>
      </c>
      <c r="D145" s="103" t="s">
        <v>193</v>
      </c>
      <c r="E145" s="148">
        <v>110</v>
      </c>
      <c r="F145" s="108">
        <v>0</v>
      </c>
      <c r="G145" s="108">
        <v>396.3</v>
      </c>
      <c r="H145" s="108">
        <v>369.3</v>
      </c>
      <c r="I145" s="91">
        <f t="shared" si="8"/>
        <v>0</v>
      </c>
      <c r="J145" s="89">
        <f t="shared" si="6"/>
        <v>93.186979560938681</v>
      </c>
    </row>
    <row r="146" spans="2:11" s="147" customFormat="1" x14ac:dyDescent="0.25">
      <c r="B146" s="163"/>
      <c r="C146" s="164">
        <v>3299</v>
      </c>
      <c r="D146" s="103" t="s">
        <v>225</v>
      </c>
      <c r="E146" s="148">
        <v>110</v>
      </c>
      <c r="F146" s="108">
        <v>711.45</v>
      </c>
      <c r="G146" s="108">
        <v>0</v>
      </c>
      <c r="H146" s="108">
        <v>0</v>
      </c>
      <c r="I146" s="91">
        <f t="shared" si="8"/>
        <v>0</v>
      </c>
      <c r="J146" s="89">
        <f t="shared" si="6"/>
        <v>0</v>
      </c>
    </row>
    <row r="147" spans="2:11" s="147" customFormat="1" x14ac:dyDescent="0.25">
      <c r="B147" s="151"/>
      <c r="C147" s="152"/>
      <c r="E147" s="165"/>
      <c r="F147" s="20"/>
      <c r="G147" s="111"/>
      <c r="H147" s="20"/>
      <c r="I147" s="154"/>
      <c r="J147" s="155"/>
    </row>
    <row r="148" spans="2:11" x14ac:dyDescent="0.25">
      <c r="B148" s="211" t="s">
        <v>211</v>
      </c>
      <c r="C148" s="212"/>
      <c r="D148" s="114" t="s">
        <v>212</v>
      </c>
      <c r="E148" s="115"/>
      <c r="F148" s="125"/>
      <c r="G148" s="125"/>
      <c r="H148" s="125"/>
      <c r="I148" s="118">
        <f t="shared" si="8"/>
        <v>0</v>
      </c>
      <c r="J148" s="89">
        <f t="shared" si="6"/>
        <v>0</v>
      </c>
    </row>
    <row r="149" spans="2:11" x14ac:dyDescent="0.25">
      <c r="B149" s="211" t="s">
        <v>234</v>
      </c>
      <c r="C149" s="212"/>
      <c r="D149" s="114" t="s">
        <v>243</v>
      </c>
      <c r="E149" s="115"/>
      <c r="F149" s="116"/>
      <c r="G149" s="116"/>
      <c r="H149" s="116"/>
      <c r="I149" s="118">
        <f t="shared" si="8"/>
        <v>0</v>
      </c>
      <c r="J149" s="89">
        <f t="shared" si="6"/>
        <v>0</v>
      </c>
    </row>
    <row r="150" spans="2:11" x14ac:dyDescent="0.25">
      <c r="B150" s="213" t="s">
        <v>244</v>
      </c>
      <c r="C150" s="215"/>
      <c r="D150" s="92" t="s">
        <v>245</v>
      </c>
      <c r="E150" s="126"/>
      <c r="F150" s="94">
        <f t="shared" ref="F150" si="10">SUM(F152:F153)</f>
        <v>14440.02</v>
      </c>
      <c r="G150" s="94">
        <v>40440.019999999997</v>
      </c>
      <c r="H150" s="94">
        <v>25366.28</v>
      </c>
      <c r="I150" s="118">
        <f t="shared" si="8"/>
        <v>175.66651569734665</v>
      </c>
      <c r="J150" s="89">
        <f t="shared" si="6"/>
        <v>62.725686090165148</v>
      </c>
    </row>
    <row r="151" spans="2:11" x14ac:dyDescent="0.25">
      <c r="B151" s="95" t="s">
        <v>170</v>
      </c>
      <c r="C151" s="95" t="s">
        <v>171</v>
      </c>
      <c r="D151" s="92"/>
      <c r="E151" s="93"/>
      <c r="F151" s="94"/>
      <c r="G151" s="94"/>
      <c r="H151" s="94"/>
      <c r="I151" s="91">
        <f t="shared" si="8"/>
        <v>0</v>
      </c>
      <c r="J151" s="89">
        <f t="shared" si="6"/>
        <v>0</v>
      </c>
    </row>
    <row r="152" spans="2:11" x14ac:dyDescent="0.25">
      <c r="B152" s="107"/>
      <c r="C152" s="107">
        <v>4241</v>
      </c>
      <c r="D152" s="107" t="s">
        <v>245</v>
      </c>
      <c r="E152" s="119">
        <v>42</v>
      </c>
      <c r="F152" s="108">
        <v>0</v>
      </c>
      <c r="G152" s="108">
        <v>14440.02</v>
      </c>
      <c r="H152" s="108">
        <v>0</v>
      </c>
      <c r="I152" s="91">
        <f t="shared" si="8"/>
        <v>0</v>
      </c>
      <c r="J152" s="89">
        <f t="shared" ref="J152:J214" si="11">IFERROR(H152/G152*100,0)</f>
        <v>0</v>
      </c>
      <c r="K152" s="136"/>
    </row>
    <row r="153" spans="2:11" x14ac:dyDescent="0.25">
      <c r="B153" s="107"/>
      <c r="C153" s="107">
        <v>4241</v>
      </c>
      <c r="D153" s="107" t="s">
        <v>245</v>
      </c>
      <c r="E153" s="119">
        <v>51</v>
      </c>
      <c r="F153" s="108">
        <v>14440.02</v>
      </c>
      <c r="G153" s="108">
        <v>26000</v>
      </c>
      <c r="H153" s="108">
        <v>25366.28</v>
      </c>
      <c r="I153" s="91">
        <f t="shared" si="8"/>
        <v>175.66651569734665</v>
      </c>
      <c r="J153" s="89">
        <f t="shared" si="11"/>
        <v>97.562615384615384</v>
      </c>
      <c r="K153" s="136"/>
    </row>
    <row r="154" spans="2:11" x14ac:dyDescent="0.25">
      <c r="D154" s="100"/>
      <c r="G154" s="111"/>
      <c r="I154" s="154"/>
      <c r="J154" s="155"/>
      <c r="K154" s="136"/>
    </row>
    <row r="155" spans="2:11" x14ac:dyDescent="0.25">
      <c r="B155" s="114" t="s">
        <v>211</v>
      </c>
      <c r="C155" s="114"/>
      <c r="D155" s="114" t="s">
        <v>212</v>
      </c>
      <c r="E155" s="126"/>
      <c r="F155" s="125"/>
      <c r="G155" s="125"/>
      <c r="H155" s="125"/>
      <c r="I155" s="118">
        <f t="shared" si="8"/>
        <v>0</v>
      </c>
      <c r="J155" s="89">
        <f t="shared" si="11"/>
        <v>0</v>
      </c>
      <c r="K155" s="136"/>
    </row>
    <row r="156" spans="2:11" x14ac:dyDescent="0.25">
      <c r="B156" s="114" t="s">
        <v>166</v>
      </c>
      <c r="C156" s="114"/>
      <c r="D156" s="114" t="s">
        <v>167</v>
      </c>
      <c r="E156" s="126"/>
      <c r="F156" s="125"/>
      <c r="G156" s="125"/>
      <c r="H156" s="125"/>
      <c r="I156" s="91">
        <f t="shared" si="8"/>
        <v>0</v>
      </c>
      <c r="J156" s="89">
        <f t="shared" si="11"/>
        <v>0</v>
      </c>
      <c r="K156" s="136"/>
    </row>
    <row r="157" spans="2:11" x14ac:dyDescent="0.25">
      <c r="B157" s="114" t="s">
        <v>246</v>
      </c>
      <c r="C157" s="114"/>
      <c r="D157" s="114" t="s">
        <v>247</v>
      </c>
      <c r="E157" s="126"/>
      <c r="F157" s="125"/>
      <c r="G157" s="125"/>
      <c r="H157" s="125"/>
      <c r="I157" s="91">
        <f t="shared" si="8"/>
        <v>0</v>
      </c>
      <c r="J157" s="89">
        <f t="shared" si="11"/>
        <v>0</v>
      </c>
      <c r="K157" s="136"/>
    </row>
    <row r="158" spans="2:11" x14ac:dyDescent="0.25">
      <c r="B158" s="114" t="s">
        <v>248</v>
      </c>
      <c r="C158" s="114"/>
      <c r="D158" s="114"/>
      <c r="E158" s="126"/>
      <c r="F158" s="125">
        <f t="shared" ref="F158" si="12">SUM(F159:F161)</f>
        <v>105.6</v>
      </c>
      <c r="G158" s="125">
        <v>858.4</v>
      </c>
      <c r="H158" s="125">
        <v>857.93</v>
      </c>
      <c r="I158" s="91">
        <f t="shared" si="8"/>
        <v>812.43371212121224</v>
      </c>
      <c r="J158" s="89">
        <f t="shared" si="11"/>
        <v>99.945246971109043</v>
      </c>
      <c r="K158" s="136"/>
    </row>
    <row r="159" spans="2:11" x14ac:dyDescent="0.25">
      <c r="B159" s="107"/>
      <c r="C159" s="107">
        <v>3295</v>
      </c>
      <c r="D159" s="107" t="s">
        <v>187</v>
      </c>
      <c r="E159" s="119">
        <v>110</v>
      </c>
      <c r="F159" s="108">
        <v>0</v>
      </c>
      <c r="G159" s="108">
        <v>158.4</v>
      </c>
      <c r="H159" s="108">
        <v>158.4</v>
      </c>
      <c r="I159" s="91">
        <f t="shared" si="8"/>
        <v>0</v>
      </c>
      <c r="J159" s="89">
        <f t="shared" si="11"/>
        <v>100</v>
      </c>
      <c r="K159" s="136"/>
    </row>
    <row r="160" spans="2:11" x14ac:dyDescent="0.25">
      <c r="B160" s="107"/>
      <c r="C160" s="107">
        <v>3295</v>
      </c>
      <c r="D160" s="107" t="s">
        <v>187</v>
      </c>
      <c r="E160" s="119">
        <v>451</v>
      </c>
      <c r="F160" s="108">
        <v>105.6</v>
      </c>
      <c r="G160" s="108">
        <v>0</v>
      </c>
      <c r="H160" s="108">
        <v>0</v>
      </c>
      <c r="I160" s="91">
        <f t="shared" si="8"/>
        <v>0</v>
      </c>
      <c r="J160" s="89">
        <f t="shared" si="11"/>
        <v>0</v>
      </c>
      <c r="K160" s="136"/>
    </row>
    <row r="161" spans="2:11" x14ac:dyDescent="0.25">
      <c r="B161" s="107"/>
      <c r="C161" s="107">
        <v>3299</v>
      </c>
      <c r="D161" s="107" t="s">
        <v>225</v>
      </c>
      <c r="E161" s="119">
        <v>110</v>
      </c>
      <c r="F161" s="108">
        <v>0</v>
      </c>
      <c r="G161" s="108">
        <v>700</v>
      </c>
      <c r="H161" s="108">
        <v>699.53</v>
      </c>
      <c r="I161" s="91">
        <f t="shared" si="8"/>
        <v>0</v>
      </c>
      <c r="J161" s="89">
        <f t="shared" si="11"/>
        <v>99.932857142857131</v>
      </c>
      <c r="K161" s="136"/>
    </row>
    <row r="162" spans="2:11" x14ac:dyDescent="0.25">
      <c r="D162" s="100"/>
      <c r="G162" s="111"/>
      <c r="I162" s="154"/>
      <c r="J162" s="155"/>
      <c r="K162" s="136"/>
    </row>
    <row r="163" spans="2:11" x14ac:dyDescent="0.25">
      <c r="B163" s="211" t="s">
        <v>211</v>
      </c>
      <c r="C163" s="212"/>
      <c r="D163" s="114" t="s">
        <v>212</v>
      </c>
      <c r="E163" s="115"/>
      <c r="F163" s="125"/>
      <c r="G163" s="125"/>
      <c r="H163" s="125"/>
      <c r="I163" s="118">
        <f t="shared" si="8"/>
        <v>0</v>
      </c>
      <c r="J163" s="89">
        <f t="shared" si="11"/>
        <v>0</v>
      </c>
    </row>
    <row r="164" spans="2:11" x14ac:dyDescent="0.25">
      <c r="B164" s="211" t="s">
        <v>166</v>
      </c>
      <c r="C164" s="212"/>
      <c r="D164" s="114" t="s">
        <v>243</v>
      </c>
      <c r="E164" s="115"/>
      <c r="F164" s="116"/>
      <c r="G164" s="116"/>
      <c r="H164" s="116"/>
      <c r="I164" s="91">
        <f t="shared" si="8"/>
        <v>0</v>
      </c>
      <c r="J164" s="89">
        <f t="shared" si="11"/>
        <v>0</v>
      </c>
    </row>
    <row r="165" spans="2:11" x14ac:dyDescent="0.25">
      <c r="B165" s="213" t="s">
        <v>249</v>
      </c>
      <c r="C165" s="214"/>
      <c r="D165" s="92" t="s">
        <v>250</v>
      </c>
      <c r="E165" s="115"/>
      <c r="F165" s="94">
        <f t="shared" ref="F165" si="13">SUM(F167)</f>
        <v>62154.6</v>
      </c>
      <c r="G165" s="94">
        <v>70887.88</v>
      </c>
      <c r="H165" s="94">
        <v>72068.2</v>
      </c>
      <c r="I165" s="91">
        <f t="shared" si="8"/>
        <v>115.94990555807615</v>
      </c>
      <c r="J165" s="89">
        <f t="shared" si="11"/>
        <v>101.66505191014316</v>
      </c>
    </row>
    <row r="166" spans="2:11" x14ac:dyDescent="0.25">
      <c r="B166" s="95" t="s">
        <v>170</v>
      </c>
      <c r="C166" s="95" t="s">
        <v>171</v>
      </c>
      <c r="D166" s="92"/>
      <c r="E166" s="93"/>
      <c r="F166" s="94"/>
      <c r="G166" s="94"/>
      <c r="H166" s="94"/>
      <c r="I166" s="91">
        <f t="shared" si="8"/>
        <v>0</v>
      </c>
      <c r="J166" s="89">
        <f t="shared" si="11"/>
        <v>0</v>
      </c>
    </row>
    <row r="167" spans="2:11" x14ac:dyDescent="0.25">
      <c r="B167" s="107"/>
      <c r="C167" s="107">
        <v>3224</v>
      </c>
      <c r="D167" s="107" t="s">
        <v>251</v>
      </c>
      <c r="E167" s="119">
        <v>51</v>
      </c>
      <c r="F167" s="108">
        <v>62154.6</v>
      </c>
      <c r="G167" s="108">
        <v>70887.88</v>
      </c>
      <c r="H167" s="108">
        <v>72068.2</v>
      </c>
      <c r="I167" s="91">
        <f t="shared" si="8"/>
        <v>115.94990555807615</v>
      </c>
      <c r="J167" s="89">
        <f t="shared" si="11"/>
        <v>101.66505191014316</v>
      </c>
      <c r="K167" s="136"/>
    </row>
    <row r="168" spans="2:11" x14ac:dyDescent="0.25">
      <c r="D168" s="100"/>
      <c r="G168" s="111"/>
      <c r="I168" s="154"/>
      <c r="J168" s="155"/>
      <c r="K168" s="136"/>
    </row>
    <row r="169" spans="2:11" x14ac:dyDescent="0.25">
      <c r="B169" s="211" t="s">
        <v>211</v>
      </c>
      <c r="C169" s="212"/>
      <c r="D169" s="114" t="s">
        <v>212</v>
      </c>
      <c r="E169" s="115"/>
      <c r="F169" s="125"/>
      <c r="G169" s="125"/>
      <c r="H169" s="125"/>
      <c r="I169" s="118">
        <f t="shared" si="8"/>
        <v>0</v>
      </c>
      <c r="J169" s="89">
        <f t="shared" si="11"/>
        <v>0</v>
      </c>
    </row>
    <row r="170" spans="2:11" x14ac:dyDescent="0.25">
      <c r="B170" s="211" t="s">
        <v>166</v>
      </c>
      <c r="C170" s="212"/>
      <c r="D170" s="114" t="s">
        <v>243</v>
      </c>
      <c r="E170" s="115"/>
      <c r="F170" s="116"/>
      <c r="G170" s="116"/>
      <c r="H170" s="116"/>
      <c r="I170" s="118">
        <f t="shared" si="8"/>
        <v>0</v>
      </c>
      <c r="J170" s="89">
        <f t="shared" si="11"/>
        <v>0</v>
      </c>
    </row>
    <row r="171" spans="2:11" x14ac:dyDescent="0.25">
      <c r="B171" s="213" t="s">
        <v>252</v>
      </c>
      <c r="C171" s="214"/>
      <c r="D171" s="92" t="s">
        <v>253</v>
      </c>
      <c r="E171" s="115"/>
      <c r="F171" s="94">
        <f t="shared" ref="F171" si="14">SUM(F173)</f>
        <v>780.5</v>
      </c>
      <c r="G171" s="94">
        <v>778.5</v>
      </c>
      <c r="H171" s="94">
        <v>778.5</v>
      </c>
      <c r="I171" s="118">
        <f t="shared" si="8"/>
        <v>99.743754003843691</v>
      </c>
      <c r="J171" s="89">
        <f t="shared" si="11"/>
        <v>100</v>
      </c>
    </row>
    <row r="172" spans="2:11" x14ac:dyDescent="0.25">
      <c r="B172" s="95" t="s">
        <v>170</v>
      </c>
      <c r="C172" s="95" t="s">
        <v>171</v>
      </c>
      <c r="D172" s="92"/>
      <c r="E172" s="93"/>
      <c r="F172" s="94"/>
      <c r="G172" s="94"/>
      <c r="H172" s="94"/>
      <c r="I172" s="118">
        <f t="shared" si="8"/>
        <v>0</v>
      </c>
      <c r="J172" s="89">
        <f t="shared" si="11"/>
        <v>0</v>
      </c>
    </row>
    <row r="173" spans="2:11" x14ac:dyDescent="0.25">
      <c r="B173" s="107"/>
      <c r="C173" s="107">
        <v>3812</v>
      </c>
      <c r="D173" s="107" t="s">
        <v>254</v>
      </c>
      <c r="E173" s="119">
        <v>51</v>
      </c>
      <c r="F173" s="108">
        <v>780.5</v>
      </c>
      <c r="G173" s="108">
        <v>778.5</v>
      </c>
      <c r="H173" s="108">
        <v>778.5</v>
      </c>
      <c r="I173" s="118">
        <f t="shared" si="8"/>
        <v>99.743754003843691</v>
      </c>
      <c r="J173" s="89">
        <f t="shared" si="11"/>
        <v>100</v>
      </c>
      <c r="K173" s="136"/>
    </row>
    <row r="174" spans="2:11" x14ac:dyDescent="0.25">
      <c r="D174" s="100"/>
      <c r="G174" s="136"/>
      <c r="I174" s="136"/>
      <c r="J174" s="127"/>
      <c r="K174" s="136"/>
    </row>
    <row r="175" spans="2:11" x14ac:dyDescent="0.25">
      <c r="B175" s="211" t="s">
        <v>255</v>
      </c>
      <c r="C175" s="212"/>
      <c r="D175" s="114" t="s">
        <v>256</v>
      </c>
      <c r="E175" s="115"/>
      <c r="F175" s="116"/>
      <c r="G175" s="116"/>
      <c r="H175" s="116"/>
      <c r="I175" s="118">
        <f t="shared" si="8"/>
        <v>0</v>
      </c>
      <c r="J175" s="89">
        <f t="shared" si="11"/>
        <v>0</v>
      </c>
      <c r="K175" s="136"/>
    </row>
    <row r="176" spans="2:11" x14ac:dyDescent="0.25">
      <c r="B176" s="211" t="s">
        <v>166</v>
      </c>
      <c r="C176" s="212"/>
      <c r="D176" s="114" t="s">
        <v>167</v>
      </c>
      <c r="E176" s="115"/>
      <c r="F176" s="116"/>
      <c r="G176" s="116"/>
      <c r="H176" s="116"/>
      <c r="I176" s="118">
        <f t="shared" si="8"/>
        <v>0</v>
      </c>
      <c r="J176" s="89">
        <f t="shared" si="11"/>
        <v>0</v>
      </c>
      <c r="K176" s="136"/>
    </row>
    <row r="177" spans="2:11" x14ac:dyDescent="0.25">
      <c r="B177" s="161" t="s">
        <v>257</v>
      </c>
      <c r="C177" s="166"/>
      <c r="D177" s="167"/>
      <c r="E177" s="115"/>
      <c r="F177" s="125">
        <f>SUM(F178:F181)</f>
        <v>0</v>
      </c>
      <c r="G177" s="125">
        <v>0</v>
      </c>
      <c r="H177" s="125">
        <v>0</v>
      </c>
      <c r="I177" s="118">
        <f t="shared" si="8"/>
        <v>0</v>
      </c>
      <c r="J177" s="89">
        <f t="shared" si="11"/>
        <v>0</v>
      </c>
      <c r="K177" s="136"/>
    </row>
    <row r="178" spans="2:11" x14ac:dyDescent="0.25">
      <c r="B178" s="107"/>
      <c r="C178" s="107">
        <v>3111</v>
      </c>
      <c r="D178" s="107" t="s">
        <v>206</v>
      </c>
      <c r="E178" s="121">
        <v>110</v>
      </c>
      <c r="F178" s="108"/>
      <c r="G178" s="108"/>
      <c r="H178" s="108"/>
      <c r="I178" s="91">
        <f t="shared" si="8"/>
        <v>0</v>
      </c>
      <c r="J178" s="89">
        <f t="shared" si="11"/>
        <v>0</v>
      </c>
      <c r="K178" s="136"/>
    </row>
    <row r="179" spans="2:11" x14ac:dyDescent="0.25">
      <c r="B179" s="107"/>
      <c r="C179" s="107">
        <v>3121</v>
      </c>
      <c r="D179" s="107" t="s">
        <v>258</v>
      </c>
      <c r="E179" s="121">
        <v>110</v>
      </c>
      <c r="F179" s="108"/>
      <c r="G179" s="108"/>
      <c r="H179" s="108"/>
      <c r="I179" s="91">
        <f t="shared" si="8"/>
        <v>0</v>
      </c>
      <c r="J179" s="89">
        <f t="shared" si="11"/>
        <v>0</v>
      </c>
      <c r="K179" s="136"/>
    </row>
    <row r="180" spans="2:11" x14ac:dyDescent="0.25">
      <c r="B180" s="107"/>
      <c r="C180" s="107">
        <v>3132</v>
      </c>
      <c r="D180" s="107" t="s">
        <v>259</v>
      </c>
      <c r="E180" s="121">
        <v>110</v>
      </c>
      <c r="F180" s="108"/>
      <c r="G180" s="108"/>
      <c r="H180" s="108"/>
      <c r="I180" s="91">
        <f t="shared" si="8"/>
        <v>0</v>
      </c>
      <c r="J180" s="89">
        <f t="shared" si="11"/>
        <v>0</v>
      </c>
      <c r="K180" s="136"/>
    </row>
    <row r="181" spans="2:11" x14ac:dyDescent="0.25">
      <c r="B181" s="107"/>
      <c r="C181" s="107">
        <v>3212</v>
      </c>
      <c r="D181" s="107" t="s">
        <v>260</v>
      </c>
      <c r="E181" s="121">
        <v>110</v>
      </c>
      <c r="F181" s="108"/>
      <c r="G181" s="108"/>
      <c r="H181" s="108"/>
      <c r="I181" s="91">
        <f t="shared" si="8"/>
        <v>0</v>
      </c>
      <c r="J181" s="89">
        <f t="shared" si="11"/>
        <v>0</v>
      </c>
      <c r="K181" s="136"/>
    </row>
    <row r="182" spans="2:11" x14ac:dyDescent="0.25">
      <c r="G182" s="136"/>
      <c r="I182" s="136"/>
      <c r="J182" s="127"/>
      <c r="K182" s="136"/>
    </row>
    <row r="183" spans="2:11" x14ac:dyDescent="0.25">
      <c r="B183" s="211" t="s">
        <v>261</v>
      </c>
      <c r="C183" s="212"/>
      <c r="D183" s="114" t="s">
        <v>262</v>
      </c>
      <c r="E183" s="115"/>
      <c r="F183" s="116"/>
      <c r="G183" s="116"/>
      <c r="H183" s="116"/>
      <c r="I183" s="118">
        <f t="shared" ref="I183:I234" si="15">IFERROR((H183/F183)*100,0)</f>
        <v>0</v>
      </c>
      <c r="J183" s="89">
        <f t="shared" si="11"/>
        <v>0</v>
      </c>
      <c r="K183" s="136"/>
    </row>
    <row r="184" spans="2:11" x14ac:dyDescent="0.25">
      <c r="B184" s="211" t="s">
        <v>166</v>
      </c>
      <c r="C184" s="212"/>
      <c r="D184" s="114" t="s">
        <v>167</v>
      </c>
      <c r="E184" s="115"/>
      <c r="F184" s="137"/>
      <c r="G184" s="137"/>
      <c r="H184" s="137"/>
      <c r="I184" s="91">
        <f t="shared" si="15"/>
        <v>0</v>
      </c>
      <c r="J184" s="89">
        <f t="shared" si="11"/>
        <v>0</v>
      </c>
      <c r="K184" s="136"/>
    </row>
    <row r="185" spans="2:11" x14ac:dyDescent="0.25">
      <c r="B185" s="161" t="s">
        <v>263</v>
      </c>
      <c r="C185" s="166"/>
      <c r="D185" s="167"/>
      <c r="E185" s="126"/>
      <c r="F185" s="116">
        <v>0</v>
      </c>
      <c r="G185" s="116">
        <v>0</v>
      </c>
      <c r="H185" s="116">
        <v>0</v>
      </c>
      <c r="I185" s="91">
        <f t="shared" si="15"/>
        <v>0</v>
      </c>
      <c r="J185" s="89">
        <f t="shared" si="11"/>
        <v>0</v>
      </c>
      <c r="K185" s="136"/>
    </row>
    <row r="186" spans="2:11" x14ac:dyDescent="0.25">
      <c r="B186" s="120"/>
      <c r="C186" s="120">
        <v>3111</v>
      </c>
      <c r="D186" s="120" t="s">
        <v>206</v>
      </c>
      <c r="E186" s="168"/>
      <c r="F186" s="122"/>
      <c r="G186" s="122"/>
      <c r="H186" s="122"/>
      <c r="I186" s="91">
        <f t="shared" si="15"/>
        <v>0</v>
      </c>
      <c r="J186" s="89">
        <f t="shared" si="11"/>
        <v>0</v>
      </c>
      <c r="K186" s="136"/>
    </row>
    <row r="187" spans="2:11" x14ac:dyDescent="0.25">
      <c r="B187" s="107"/>
      <c r="C187" s="107">
        <v>3111</v>
      </c>
      <c r="D187" s="107" t="s">
        <v>206</v>
      </c>
      <c r="E187" s="121">
        <v>54</v>
      </c>
      <c r="F187" s="108"/>
      <c r="G187" s="108"/>
      <c r="H187" s="108"/>
      <c r="I187" s="91">
        <f t="shared" si="15"/>
        <v>0</v>
      </c>
      <c r="J187" s="89">
        <f t="shared" si="11"/>
        <v>0</v>
      </c>
      <c r="K187" s="136"/>
    </row>
    <row r="188" spans="2:11" x14ac:dyDescent="0.25">
      <c r="B188" s="107"/>
      <c r="C188" s="107">
        <v>3111</v>
      </c>
      <c r="D188" s="107" t="s">
        <v>206</v>
      </c>
      <c r="E188" s="121">
        <v>121</v>
      </c>
      <c r="F188" s="108"/>
      <c r="G188" s="108"/>
      <c r="H188" s="108"/>
      <c r="I188" s="91">
        <f t="shared" si="15"/>
        <v>0</v>
      </c>
      <c r="J188" s="89">
        <f t="shared" si="11"/>
        <v>0</v>
      </c>
      <c r="K188" s="136"/>
    </row>
    <row r="189" spans="2:11" x14ac:dyDescent="0.25">
      <c r="B189" s="120"/>
      <c r="C189" s="107">
        <v>3121</v>
      </c>
      <c r="D189" s="107" t="s">
        <v>258</v>
      </c>
      <c r="E189" s="119">
        <v>110</v>
      </c>
      <c r="F189" s="122"/>
      <c r="G189" s="122"/>
      <c r="H189" s="122"/>
      <c r="I189" s="91">
        <f t="shared" si="15"/>
        <v>0</v>
      </c>
      <c r="J189" s="89">
        <f t="shared" si="11"/>
        <v>0</v>
      </c>
      <c r="K189" s="136"/>
    </row>
    <row r="190" spans="2:11" x14ac:dyDescent="0.25">
      <c r="B190" s="120"/>
      <c r="C190" s="107">
        <v>3132</v>
      </c>
      <c r="D190" s="107" t="s">
        <v>264</v>
      </c>
      <c r="E190" s="119"/>
      <c r="F190" s="122"/>
      <c r="G190" s="122"/>
      <c r="H190" s="122"/>
      <c r="I190" s="91">
        <f t="shared" si="15"/>
        <v>0</v>
      </c>
      <c r="J190" s="89">
        <f t="shared" si="11"/>
        <v>0</v>
      </c>
      <c r="K190" s="136"/>
    </row>
    <row r="191" spans="2:11" x14ac:dyDescent="0.25">
      <c r="B191" s="107"/>
      <c r="C191" s="107">
        <v>3132</v>
      </c>
      <c r="D191" s="107" t="s">
        <v>208</v>
      </c>
      <c r="E191" s="119">
        <v>110</v>
      </c>
      <c r="F191" s="108"/>
      <c r="G191" s="108"/>
      <c r="H191" s="108"/>
      <c r="I191" s="91">
        <f t="shared" si="15"/>
        <v>0</v>
      </c>
      <c r="J191" s="89">
        <f t="shared" si="11"/>
        <v>0</v>
      </c>
      <c r="K191" s="136"/>
    </row>
    <row r="192" spans="2:11" x14ac:dyDescent="0.25">
      <c r="B192" s="107"/>
      <c r="C192" s="107">
        <v>3132</v>
      </c>
      <c r="D192" s="107" t="s">
        <v>208</v>
      </c>
      <c r="E192" s="119">
        <v>54</v>
      </c>
      <c r="F192" s="108"/>
      <c r="G192" s="108"/>
      <c r="H192" s="108"/>
      <c r="I192" s="91">
        <f t="shared" si="15"/>
        <v>0</v>
      </c>
      <c r="J192" s="89">
        <f t="shared" si="11"/>
        <v>0</v>
      </c>
      <c r="K192" s="136"/>
    </row>
    <row r="193" spans="2:11" x14ac:dyDescent="0.25">
      <c r="B193" s="107"/>
      <c r="C193" s="107">
        <v>3132</v>
      </c>
      <c r="D193" s="107" t="s">
        <v>208</v>
      </c>
      <c r="E193" s="119">
        <v>51</v>
      </c>
      <c r="F193" s="108"/>
      <c r="G193" s="108"/>
      <c r="H193" s="108"/>
      <c r="I193" s="91">
        <f t="shared" si="15"/>
        <v>0</v>
      </c>
      <c r="J193" s="89">
        <f t="shared" si="11"/>
        <v>0</v>
      </c>
      <c r="K193" s="136"/>
    </row>
    <row r="194" spans="2:11" x14ac:dyDescent="0.25">
      <c r="B194" s="120"/>
      <c r="C194" s="107">
        <v>3212</v>
      </c>
      <c r="D194" s="107" t="s">
        <v>209</v>
      </c>
      <c r="E194" s="119">
        <v>110</v>
      </c>
      <c r="F194" s="122"/>
      <c r="G194" s="122"/>
      <c r="H194" s="122"/>
      <c r="I194" s="91">
        <f t="shared" si="15"/>
        <v>0</v>
      </c>
      <c r="J194" s="89">
        <f t="shared" si="11"/>
        <v>0</v>
      </c>
      <c r="K194" s="136"/>
    </row>
    <row r="195" spans="2:11" x14ac:dyDescent="0.25">
      <c r="G195" s="136"/>
      <c r="I195" s="136"/>
      <c r="J195" s="127"/>
      <c r="K195" s="136"/>
    </row>
    <row r="196" spans="2:11" x14ac:dyDescent="0.25">
      <c r="B196" s="211" t="s">
        <v>261</v>
      </c>
      <c r="C196" s="212"/>
      <c r="D196" s="114" t="s">
        <v>262</v>
      </c>
      <c r="E196" s="115"/>
      <c r="F196" s="116"/>
      <c r="G196" s="116"/>
      <c r="H196" s="116"/>
      <c r="I196" s="118">
        <f t="shared" si="15"/>
        <v>0</v>
      </c>
      <c r="J196" s="89">
        <f t="shared" si="11"/>
        <v>0</v>
      </c>
      <c r="K196" s="136"/>
    </row>
    <row r="197" spans="2:11" x14ac:dyDescent="0.25">
      <c r="B197" s="211" t="s">
        <v>166</v>
      </c>
      <c r="C197" s="212"/>
      <c r="D197" s="114" t="s">
        <v>167</v>
      </c>
      <c r="E197" s="115"/>
      <c r="F197" s="116"/>
      <c r="G197" s="116"/>
      <c r="H197" s="116"/>
      <c r="I197" s="118">
        <f t="shared" si="15"/>
        <v>0</v>
      </c>
      <c r="J197" s="89">
        <f t="shared" si="11"/>
        <v>0</v>
      </c>
      <c r="K197" s="136"/>
    </row>
    <row r="198" spans="2:11" x14ac:dyDescent="0.25">
      <c r="B198" s="161" t="s">
        <v>265</v>
      </c>
      <c r="C198" s="162"/>
      <c r="D198" s="114"/>
      <c r="E198" s="169"/>
      <c r="F198" s="94">
        <f t="shared" ref="F198" si="16">SUM(F199+F203+F204+F205)</f>
        <v>0</v>
      </c>
      <c r="G198" s="94">
        <v>0</v>
      </c>
      <c r="H198" s="94">
        <v>0</v>
      </c>
      <c r="I198" s="118">
        <f t="shared" si="15"/>
        <v>0</v>
      </c>
      <c r="J198" s="89">
        <f t="shared" si="11"/>
        <v>0</v>
      </c>
      <c r="K198" s="136"/>
    </row>
    <row r="199" spans="2:11" x14ac:dyDescent="0.25">
      <c r="B199" s="107"/>
      <c r="C199" s="107">
        <v>3111</v>
      </c>
      <c r="D199" s="107" t="s">
        <v>206</v>
      </c>
      <c r="E199" s="121"/>
      <c r="F199" s="143"/>
      <c r="G199" s="108"/>
      <c r="H199" s="143"/>
      <c r="I199" s="91">
        <f t="shared" si="15"/>
        <v>0</v>
      </c>
      <c r="J199" s="89">
        <f t="shared" si="11"/>
        <v>0</v>
      </c>
      <c r="K199" s="136"/>
    </row>
    <row r="200" spans="2:11" x14ac:dyDescent="0.25">
      <c r="B200" s="107"/>
      <c r="C200" s="107">
        <v>3111</v>
      </c>
      <c r="D200" s="144" t="s">
        <v>206</v>
      </c>
      <c r="E200" s="121">
        <v>53</v>
      </c>
      <c r="F200" s="108"/>
      <c r="G200" s="108"/>
      <c r="H200" s="108"/>
      <c r="I200" s="91">
        <f t="shared" si="15"/>
        <v>0</v>
      </c>
      <c r="J200" s="89">
        <f t="shared" si="11"/>
        <v>0</v>
      </c>
      <c r="K200" s="136"/>
    </row>
    <row r="201" spans="2:11" x14ac:dyDescent="0.25">
      <c r="B201" s="107"/>
      <c r="C201" s="107">
        <v>3111</v>
      </c>
      <c r="D201" s="107" t="s">
        <v>206</v>
      </c>
      <c r="E201" s="121">
        <v>42</v>
      </c>
      <c r="F201" s="108"/>
      <c r="G201" s="108"/>
      <c r="H201" s="108"/>
      <c r="I201" s="91">
        <f t="shared" si="15"/>
        <v>0</v>
      </c>
      <c r="J201" s="89">
        <f t="shared" si="11"/>
        <v>0</v>
      </c>
      <c r="K201" s="136"/>
    </row>
    <row r="202" spans="2:11" x14ac:dyDescent="0.25">
      <c r="B202" s="107"/>
      <c r="C202" s="107">
        <v>3111</v>
      </c>
      <c r="D202" s="107" t="s">
        <v>206</v>
      </c>
      <c r="E202" s="121">
        <v>57</v>
      </c>
      <c r="F202" s="108"/>
      <c r="G202" s="108"/>
      <c r="H202" s="108"/>
      <c r="I202" s="91">
        <f t="shared" si="15"/>
        <v>0</v>
      </c>
      <c r="J202" s="89">
        <f t="shared" si="11"/>
        <v>0</v>
      </c>
      <c r="K202" s="136"/>
    </row>
    <row r="203" spans="2:11" x14ac:dyDescent="0.25">
      <c r="B203" s="107"/>
      <c r="C203" s="107">
        <v>3121</v>
      </c>
      <c r="D203" s="107" t="s">
        <v>258</v>
      </c>
      <c r="E203" s="121">
        <v>51</v>
      </c>
      <c r="F203" s="108"/>
      <c r="G203" s="108"/>
      <c r="H203" s="108"/>
      <c r="I203" s="91">
        <f t="shared" si="15"/>
        <v>0</v>
      </c>
      <c r="J203" s="89">
        <f t="shared" si="11"/>
        <v>0</v>
      </c>
      <c r="K203" s="136"/>
    </row>
    <row r="204" spans="2:11" x14ac:dyDescent="0.25">
      <c r="B204" s="107"/>
      <c r="C204" s="107">
        <v>3212</v>
      </c>
      <c r="D204" s="107" t="s">
        <v>209</v>
      </c>
      <c r="E204" s="121">
        <v>42</v>
      </c>
      <c r="F204" s="108"/>
      <c r="G204" s="108"/>
      <c r="H204" s="108"/>
      <c r="I204" s="91">
        <f t="shared" si="15"/>
        <v>0</v>
      </c>
      <c r="J204" s="89">
        <f t="shared" si="11"/>
        <v>0</v>
      </c>
      <c r="K204" s="136"/>
    </row>
    <row r="205" spans="2:11" x14ac:dyDescent="0.25">
      <c r="B205" s="107"/>
      <c r="C205" s="107">
        <v>3132</v>
      </c>
      <c r="D205" s="107" t="s">
        <v>266</v>
      </c>
      <c r="E205" s="121"/>
      <c r="F205" s="108"/>
      <c r="G205" s="108"/>
      <c r="H205" s="108"/>
      <c r="I205" s="91">
        <f t="shared" si="15"/>
        <v>0</v>
      </c>
      <c r="J205" s="89">
        <f t="shared" si="11"/>
        <v>0</v>
      </c>
      <c r="K205" s="136"/>
    </row>
    <row r="206" spans="2:11" x14ac:dyDescent="0.25">
      <c r="B206" s="107"/>
      <c r="C206" s="107">
        <v>3132</v>
      </c>
      <c r="D206" s="107" t="s">
        <v>266</v>
      </c>
      <c r="E206" s="121">
        <v>54</v>
      </c>
      <c r="F206" s="108"/>
      <c r="G206" s="108"/>
      <c r="H206" s="108"/>
      <c r="I206" s="91">
        <f t="shared" si="15"/>
        <v>0</v>
      </c>
      <c r="J206" s="89">
        <f t="shared" si="11"/>
        <v>0</v>
      </c>
      <c r="K206" s="136"/>
    </row>
    <row r="207" spans="2:11" x14ac:dyDescent="0.25">
      <c r="B207" s="107"/>
      <c r="C207" s="107">
        <v>3132</v>
      </c>
      <c r="D207" s="107" t="s">
        <v>266</v>
      </c>
      <c r="E207" s="121">
        <v>42</v>
      </c>
      <c r="F207" s="108"/>
      <c r="G207" s="108"/>
      <c r="H207" s="108"/>
      <c r="I207" s="91">
        <f t="shared" si="15"/>
        <v>0</v>
      </c>
      <c r="J207" s="89">
        <f t="shared" si="11"/>
        <v>0</v>
      </c>
      <c r="K207" s="136"/>
    </row>
    <row r="208" spans="2:11" x14ac:dyDescent="0.25">
      <c r="G208" s="136"/>
      <c r="I208" s="136"/>
      <c r="J208" s="127"/>
      <c r="K208" s="136"/>
    </row>
    <row r="209" spans="2:11" x14ac:dyDescent="0.25">
      <c r="B209" s="211" t="s">
        <v>267</v>
      </c>
      <c r="C209" s="212"/>
      <c r="D209" s="114" t="s">
        <v>268</v>
      </c>
      <c r="E209" s="115"/>
      <c r="F209" s="116"/>
      <c r="G209" s="116"/>
      <c r="H209" s="116"/>
      <c r="I209" s="118">
        <f t="shared" si="15"/>
        <v>0</v>
      </c>
      <c r="J209" s="89">
        <f t="shared" si="11"/>
        <v>0</v>
      </c>
      <c r="K209" s="136"/>
    </row>
    <row r="210" spans="2:11" x14ac:dyDescent="0.25">
      <c r="B210" s="211" t="s">
        <v>166</v>
      </c>
      <c r="C210" s="212"/>
      <c r="D210" s="114" t="s">
        <v>167</v>
      </c>
      <c r="E210" s="115"/>
      <c r="F210" s="125"/>
      <c r="G210" s="125"/>
      <c r="H210" s="125"/>
      <c r="I210" s="118">
        <f t="shared" si="15"/>
        <v>0</v>
      </c>
      <c r="J210" s="89">
        <f t="shared" si="11"/>
        <v>0</v>
      </c>
      <c r="K210" s="136"/>
    </row>
    <row r="211" spans="2:11" x14ac:dyDescent="0.25">
      <c r="B211" s="161" t="s">
        <v>269</v>
      </c>
      <c r="C211" s="162"/>
      <c r="D211" s="114" t="s">
        <v>270</v>
      </c>
      <c r="E211" s="115"/>
      <c r="F211" s="125">
        <v>41703.22</v>
      </c>
      <c r="G211" s="125">
        <v>57953.4</v>
      </c>
      <c r="H211" s="125">
        <v>35881.58</v>
      </c>
      <c r="I211" s="118">
        <f t="shared" si="15"/>
        <v>86.040310556355124</v>
      </c>
      <c r="J211" s="89">
        <f t="shared" si="11"/>
        <v>61.914538232441927</v>
      </c>
      <c r="K211" s="136"/>
    </row>
    <row r="212" spans="2:11" x14ac:dyDescent="0.25">
      <c r="B212" s="107"/>
      <c r="C212" s="107">
        <v>3111</v>
      </c>
      <c r="D212" s="107" t="s">
        <v>206</v>
      </c>
      <c r="E212" s="121"/>
      <c r="F212" s="108">
        <v>31977.95</v>
      </c>
      <c r="G212" s="108">
        <v>44841.66</v>
      </c>
      <c r="H212" s="108">
        <v>27599.78</v>
      </c>
      <c r="I212" s="118">
        <f t="shared" si="15"/>
        <v>86.30878464692077</v>
      </c>
      <c r="J212" s="89">
        <f t="shared" si="11"/>
        <v>61.549416324016548</v>
      </c>
      <c r="K212" s="136"/>
    </row>
    <row r="213" spans="2:11" x14ac:dyDescent="0.25">
      <c r="B213" s="107"/>
      <c r="C213" s="107">
        <v>3111</v>
      </c>
      <c r="D213" s="107" t="s">
        <v>206</v>
      </c>
      <c r="E213" s="121">
        <v>54</v>
      </c>
      <c r="F213" s="108">
        <v>27629.29</v>
      </c>
      <c r="G213" s="108">
        <v>13484.46</v>
      </c>
      <c r="H213" s="108">
        <v>7547.54</v>
      </c>
      <c r="I213" s="91">
        <f t="shared" si="15"/>
        <v>27.317169568961052</v>
      </c>
      <c r="J213" s="89">
        <f t="shared" si="11"/>
        <v>55.972133848889762</v>
      </c>
      <c r="K213" s="136"/>
    </row>
    <row r="214" spans="2:11" x14ac:dyDescent="0.25">
      <c r="B214" s="107"/>
      <c r="C214" s="107">
        <v>3111</v>
      </c>
      <c r="D214" s="107" t="s">
        <v>206</v>
      </c>
      <c r="E214" s="121">
        <v>110</v>
      </c>
      <c r="F214" s="108">
        <v>4348.66</v>
      </c>
      <c r="G214" s="108">
        <v>9301.64</v>
      </c>
      <c r="H214" s="108">
        <v>11334.14</v>
      </c>
      <c r="I214" s="91">
        <f t="shared" si="15"/>
        <v>260.63523016285478</v>
      </c>
      <c r="J214" s="89">
        <f t="shared" si="11"/>
        <v>121.8509854176253</v>
      </c>
      <c r="K214" s="136"/>
    </row>
    <row r="215" spans="2:11" x14ac:dyDescent="0.25">
      <c r="B215" s="107"/>
      <c r="C215" s="107">
        <v>3111</v>
      </c>
      <c r="D215" s="107" t="s">
        <v>206</v>
      </c>
      <c r="E215" s="121">
        <v>451</v>
      </c>
      <c r="F215" s="108">
        <v>0</v>
      </c>
      <c r="G215" s="108">
        <v>22055.56</v>
      </c>
      <c r="H215" s="108">
        <v>8718.1</v>
      </c>
      <c r="I215" s="91">
        <f t="shared" si="15"/>
        <v>0</v>
      </c>
      <c r="J215" s="89">
        <f t="shared" ref="J215:J234" si="17">IFERROR(H215/G215*100,0)</f>
        <v>39.527901354579072</v>
      </c>
      <c r="K215" s="136"/>
    </row>
    <row r="216" spans="2:11" x14ac:dyDescent="0.25">
      <c r="B216" s="107"/>
      <c r="C216" s="107">
        <v>3121</v>
      </c>
      <c r="D216" s="107" t="s">
        <v>207</v>
      </c>
      <c r="E216" s="121"/>
      <c r="F216" s="108">
        <v>2632.75</v>
      </c>
      <c r="G216" s="108">
        <v>5460</v>
      </c>
      <c r="H216" s="108">
        <v>3000</v>
      </c>
      <c r="I216" s="91">
        <f t="shared" si="15"/>
        <v>113.94929256480866</v>
      </c>
      <c r="J216" s="89">
        <f t="shared" si="17"/>
        <v>54.945054945054949</v>
      </c>
      <c r="K216" s="136"/>
    </row>
    <row r="217" spans="2:11" x14ac:dyDescent="0.25">
      <c r="B217" s="107"/>
      <c r="C217" s="107">
        <v>3121</v>
      </c>
      <c r="D217" s="107" t="s">
        <v>207</v>
      </c>
      <c r="E217" s="121">
        <v>110</v>
      </c>
      <c r="F217" s="108">
        <v>0</v>
      </c>
      <c r="G217" s="108">
        <v>5460</v>
      </c>
      <c r="H217" s="108">
        <v>3000</v>
      </c>
      <c r="I217" s="91">
        <f t="shared" si="15"/>
        <v>0</v>
      </c>
      <c r="J217" s="89">
        <f t="shared" si="17"/>
        <v>54.945054945054949</v>
      </c>
      <c r="K217" s="136"/>
    </row>
    <row r="218" spans="2:11" x14ac:dyDescent="0.25">
      <c r="B218" s="107"/>
      <c r="C218" s="107">
        <v>3121</v>
      </c>
      <c r="D218" s="107" t="s">
        <v>207</v>
      </c>
      <c r="E218" s="121">
        <v>54</v>
      </c>
      <c r="F218" s="108">
        <v>2632.75</v>
      </c>
      <c r="G218" s="108">
        <v>0</v>
      </c>
      <c r="H218" s="108">
        <v>0</v>
      </c>
      <c r="I218" s="91">
        <f t="shared" si="15"/>
        <v>0</v>
      </c>
      <c r="J218" s="89">
        <f t="shared" si="17"/>
        <v>0</v>
      </c>
      <c r="K218" s="136"/>
    </row>
    <row r="219" spans="2:11" x14ac:dyDescent="0.25">
      <c r="B219" s="107"/>
      <c r="C219" s="107">
        <v>3121</v>
      </c>
      <c r="D219" s="107" t="s">
        <v>207</v>
      </c>
      <c r="E219" s="121"/>
      <c r="F219" s="108"/>
      <c r="G219" s="108"/>
      <c r="H219" s="108"/>
      <c r="I219" s="91">
        <f t="shared" si="15"/>
        <v>0</v>
      </c>
      <c r="J219" s="89">
        <f t="shared" si="17"/>
        <v>0</v>
      </c>
      <c r="K219" s="136"/>
    </row>
    <row r="220" spans="2:11" x14ac:dyDescent="0.25">
      <c r="B220" s="107"/>
      <c r="C220" s="107">
        <v>3132</v>
      </c>
      <c r="D220" s="107" t="s">
        <v>264</v>
      </c>
      <c r="E220" s="121"/>
      <c r="F220" s="108">
        <v>5276.34</v>
      </c>
      <c r="G220" s="108">
        <v>6595.48</v>
      </c>
      <c r="H220" s="108">
        <v>4553.96</v>
      </c>
      <c r="I220" s="91">
        <f t="shared" si="15"/>
        <v>86.309070302520311</v>
      </c>
      <c r="J220" s="89">
        <f t="shared" si="17"/>
        <v>69.046680453886609</v>
      </c>
      <c r="K220" s="136"/>
    </row>
    <row r="221" spans="2:11" x14ac:dyDescent="0.25">
      <c r="B221" s="107"/>
      <c r="C221" s="107">
        <v>3132</v>
      </c>
      <c r="D221" s="107" t="s">
        <v>310</v>
      </c>
      <c r="E221" s="121">
        <v>54</v>
      </c>
      <c r="F221" s="108">
        <v>660.45</v>
      </c>
      <c r="G221" s="108">
        <v>0</v>
      </c>
      <c r="H221" s="108">
        <v>0</v>
      </c>
      <c r="I221" s="91">
        <f t="shared" si="15"/>
        <v>0</v>
      </c>
      <c r="J221" s="89">
        <f t="shared" si="17"/>
        <v>0</v>
      </c>
      <c r="K221" s="136"/>
    </row>
    <row r="222" spans="2:11" x14ac:dyDescent="0.25">
      <c r="B222" s="107"/>
      <c r="C222" s="107">
        <v>3132</v>
      </c>
      <c r="D222" s="107" t="s">
        <v>310</v>
      </c>
      <c r="E222" s="121">
        <v>51</v>
      </c>
      <c r="F222" s="108">
        <v>1672.39</v>
      </c>
      <c r="G222" s="108">
        <v>2224.94</v>
      </c>
      <c r="H222" s="108">
        <v>1245.3499999999999</v>
      </c>
      <c r="I222" s="91">
        <f t="shared" si="15"/>
        <v>74.465286207164581</v>
      </c>
      <c r="J222" s="89">
        <f t="shared" si="17"/>
        <v>55.972295882136144</v>
      </c>
      <c r="K222" s="136"/>
    </row>
    <row r="223" spans="2:11" x14ac:dyDescent="0.25">
      <c r="B223" s="107"/>
      <c r="C223" s="107">
        <v>3132</v>
      </c>
      <c r="D223" s="107" t="s">
        <v>310</v>
      </c>
      <c r="E223" s="121">
        <v>451</v>
      </c>
      <c r="F223" s="108">
        <v>0</v>
      </c>
      <c r="G223" s="108">
        <v>3948.04</v>
      </c>
      <c r="H223" s="108">
        <v>1438.46</v>
      </c>
      <c r="I223" s="91">
        <f t="shared" si="15"/>
        <v>0</v>
      </c>
      <c r="J223" s="89">
        <f t="shared" si="17"/>
        <v>36.434787894752837</v>
      </c>
      <c r="K223" s="136"/>
    </row>
    <row r="224" spans="2:11" x14ac:dyDescent="0.25">
      <c r="B224" s="107"/>
      <c r="C224" s="107">
        <v>3132</v>
      </c>
      <c r="D224" s="107" t="s">
        <v>310</v>
      </c>
      <c r="E224" s="121">
        <v>110</v>
      </c>
      <c r="F224" s="108">
        <v>2943.5</v>
      </c>
      <c r="G224" s="108">
        <v>422.5</v>
      </c>
      <c r="H224" s="108">
        <v>1870.15</v>
      </c>
      <c r="I224" s="91">
        <f t="shared" si="15"/>
        <v>63.534907423135721</v>
      </c>
      <c r="J224" s="89">
        <f t="shared" si="17"/>
        <v>442.6390532544379</v>
      </c>
      <c r="K224" s="136"/>
    </row>
    <row r="225" spans="2:11" x14ac:dyDescent="0.25">
      <c r="B225" s="107"/>
      <c r="C225" s="107">
        <v>3212</v>
      </c>
      <c r="D225" s="107" t="s">
        <v>271</v>
      </c>
      <c r="E225" s="121"/>
      <c r="F225" s="108">
        <v>1816.18</v>
      </c>
      <c r="G225" s="108">
        <v>1056.26</v>
      </c>
      <c r="H225" s="108">
        <v>727.84</v>
      </c>
      <c r="I225" s="91">
        <f t="shared" si="15"/>
        <v>40.075322930546534</v>
      </c>
      <c r="J225" s="89">
        <f t="shared" si="17"/>
        <v>68.907276617499477</v>
      </c>
      <c r="K225" s="136"/>
    </row>
    <row r="226" spans="2:11" x14ac:dyDescent="0.25">
      <c r="B226" s="107"/>
      <c r="C226" s="107">
        <v>3212</v>
      </c>
      <c r="D226" s="107" t="s">
        <v>271</v>
      </c>
      <c r="E226" s="121">
        <v>110</v>
      </c>
      <c r="F226" s="108">
        <v>1816.18</v>
      </c>
      <c r="G226" s="108">
        <v>1056.26</v>
      </c>
      <c r="H226" s="108">
        <v>593.12</v>
      </c>
      <c r="I226" s="91">
        <f t="shared" si="15"/>
        <v>32.657555969122001</v>
      </c>
      <c r="J226" s="89">
        <f t="shared" si="17"/>
        <v>56.152841156533427</v>
      </c>
      <c r="K226" s="136"/>
    </row>
    <row r="227" spans="2:11" x14ac:dyDescent="0.25">
      <c r="B227" s="107"/>
      <c r="C227" s="177">
        <v>3212</v>
      </c>
      <c r="D227" s="177" t="s">
        <v>271</v>
      </c>
      <c r="E227" s="121">
        <v>451</v>
      </c>
      <c r="F227" s="108">
        <v>0</v>
      </c>
      <c r="G227" s="108">
        <v>0</v>
      </c>
      <c r="H227" s="108">
        <v>134.72</v>
      </c>
      <c r="I227" s="118">
        <f t="shared" si="15"/>
        <v>0</v>
      </c>
      <c r="J227" s="89">
        <f t="shared" si="17"/>
        <v>0</v>
      </c>
      <c r="K227" s="136"/>
    </row>
    <row r="228" spans="2:11" x14ac:dyDescent="0.25">
      <c r="I228" s="20"/>
      <c r="J228" s="20"/>
    </row>
    <row r="229" spans="2:11" x14ac:dyDescent="0.25">
      <c r="B229" s="113"/>
      <c r="C229" s="113"/>
      <c r="D229" s="114" t="s">
        <v>272</v>
      </c>
      <c r="E229" s="115"/>
      <c r="F229" s="170">
        <v>1053486.97</v>
      </c>
      <c r="G229" s="125">
        <v>1340831.1599999999</v>
      </c>
      <c r="H229" s="170">
        <v>1334074.6200000001</v>
      </c>
      <c r="I229" s="118">
        <f t="shared" si="15"/>
        <v>126.63418324006419</v>
      </c>
      <c r="J229" s="89">
        <f t="shared" si="17"/>
        <v>99.496093154637023</v>
      </c>
    </row>
    <row r="230" spans="2:11" x14ac:dyDescent="0.25">
      <c r="B230" s="113"/>
      <c r="C230" s="113"/>
      <c r="D230" s="114" t="s">
        <v>273</v>
      </c>
      <c r="E230" s="115"/>
      <c r="F230" s="125">
        <v>143121.96</v>
      </c>
      <c r="G230" s="125">
        <v>186555.27</v>
      </c>
      <c r="H230" s="125">
        <v>204689.33</v>
      </c>
      <c r="I230" s="91">
        <f t="shared" si="15"/>
        <v>143.01741675421437</v>
      </c>
      <c r="J230" s="89">
        <f t="shared" si="17"/>
        <v>109.72047586755389</v>
      </c>
    </row>
    <row r="231" spans="2:11" x14ac:dyDescent="0.25">
      <c r="B231" s="113"/>
      <c r="C231" s="113"/>
      <c r="D231" s="114" t="s">
        <v>274</v>
      </c>
      <c r="E231" s="115"/>
      <c r="F231" s="125">
        <v>0</v>
      </c>
      <c r="G231" s="125">
        <v>0</v>
      </c>
      <c r="H231" s="125">
        <v>0</v>
      </c>
      <c r="I231" s="91">
        <f t="shared" si="15"/>
        <v>0</v>
      </c>
      <c r="J231" s="89">
        <f t="shared" si="17"/>
        <v>0</v>
      </c>
    </row>
    <row r="232" spans="2:11" x14ac:dyDescent="0.25">
      <c r="B232" s="113"/>
      <c r="C232" s="113"/>
      <c r="D232" s="114" t="s">
        <v>275</v>
      </c>
      <c r="E232" s="115"/>
      <c r="F232" s="125">
        <v>0</v>
      </c>
      <c r="G232" s="125">
        <v>0</v>
      </c>
      <c r="H232" s="125">
        <v>0</v>
      </c>
      <c r="I232" s="91">
        <f t="shared" si="15"/>
        <v>0</v>
      </c>
      <c r="J232" s="89">
        <f t="shared" si="17"/>
        <v>0</v>
      </c>
    </row>
    <row r="233" spans="2:11" x14ac:dyDescent="0.25">
      <c r="B233" s="113"/>
      <c r="C233" s="113"/>
      <c r="D233" s="114" t="s">
        <v>276</v>
      </c>
      <c r="E233" s="115"/>
      <c r="F233" s="125">
        <v>41703.22</v>
      </c>
      <c r="G233" s="125">
        <v>57953.4</v>
      </c>
      <c r="H233" s="125">
        <v>35881.58</v>
      </c>
      <c r="I233" s="91">
        <f t="shared" si="15"/>
        <v>86.040310556355124</v>
      </c>
      <c r="J233" s="89">
        <f t="shared" si="17"/>
        <v>61.914538232441927</v>
      </c>
    </row>
    <row r="234" spans="2:11" x14ac:dyDescent="0.25">
      <c r="B234" s="113"/>
      <c r="C234" s="113"/>
      <c r="D234" s="114" t="s">
        <v>277</v>
      </c>
      <c r="E234" s="115"/>
      <c r="F234" s="94">
        <f t="shared" ref="F234" si="18">SUM(F229:F233)</f>
        <v>1238312.1499999999</v>
      </c>
      <c r="G234" s="94">
        <v>1585339.83</v>
      </c>
      <c r="H234" s="94">
        <v>1574645.53</v>
      </c>
      <c r="I234" s="91">
        <f t="shared" si="15"/>
        <v>127.16062989448986</v>
      </c>
      <c r="J234" s="89">
        <f t="shared" si="17"/>
        <v>99.325425388448096</v>
      </c>
    </row>
    <row r="235" spans="2:11" x14ac:dyDescent="0.25">
      <c r="I235" s="111"/>
      <c r="J235" s="100"/>
      <c r="K235" s="136"/>
    </row>
    <row r="236" spans="2:11" x14ac:dyDescent="0.25">
      <c r="B236" s="20" t="s">
        <v>152</v>
      </c>
      <c r="C236" s="20" t="s">
        <v>302</v>
      </c>
      <c r="I236" s="111"/>
      <c r="J236" s="100"/>
      <c r="K236" s="136"/>
    </row>
    <row r="238" spans="2:11" x14ac:dyDescent="0.25">
      <c r="B238" s="20" t="s">
        <v>278</v>
      </c>
      <c r="H238" s="20" t="s">
        <v>153</v>
      </c>
    </row>
    <row r="239" spans="2:11" x14ac:dyDescent="0.25">
      <c r="B239" s="20" t="s">
        <v>279</v>
      </c>
    </row>
    <row r="240" spans="2:11" x14ac:dyDescent="0.25">
      <c r="H240" s="20" t="s">
        <v>148</v>
      </c>
    </row>
  </sheetData>
  <mergeCells count="42">
    <mergeCell ref="B8:C8"/>
    <mergeCell ref="B1:J2"/>
    <mergeCell ref="B3:C3"/>
    <mergeCell ref="B5:C5"/>
    <mergeCell ref="B6:C6"/>
    <mergeCell ref="B7:C7"/>
    <mergeCell ref="B80:C80"/>
    <mergeCell ref="B9:C9"/>
    <mergeCell ref="B47:C47"/>
    <mergeCell ref="B48:C48"/>
    <mergeCell ref="B49:C49"/>
    <mergeCell ref="B59:C59"/>
    <mergeCell ref="B60:C60"/>
    <mergeCell ref="B61:C61"/>
    <mergeCell ref="B69:C69"/>
    <mergeCell ref="B70:C70"/>
    <mergeCell ref="B71:C71"/>
    <mergeCell ref="B79:C79"/>
    <mergeCell ref="B164:C164"/>
    <mergeCell ref="B81:C81"/>
    <mergeCell ref="B128:C128"/>
    <mergeCell ref="B129:C129"/>
    <mergeCell ref="B130:C130"/>
    <mergeCell ref="B139:C139"/>
    <mergeCell ref="B140:C140"/>
    <mergeCell ref="B141:C141"/>
    <mergeCell ref="B148:C148"/>
    <mergeCell ref="B149:C149"/>
    <mergeCell ref="B150:C150"/>
    <mergeCell ref="B163:C163"/>
    <mergeCell ref="B210:C210"/>
    <mergeCell ref="B165:C165"/>
    <mergeCell ref="B169:C169"/>
    <mergeCell ref="B170:C170"/>
    <mergeCell ref="B171:C171"/>
    <mergeCell ref="B175:C175"/>
    <mergeCell ref="B176:C176"/>
    <mergeCell ref="B183:C183"/>
    <mergeCell ref="B184:C184"/>
    <mergeCell ref="B196:C196"/>
    <mergeCell ref="B197:C197"/>
    <mergeCell ref="B209:C209"/>
  </mergeCells>
  <pageMargins left="0.39370078740157483" right="0.39370078740157483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A1:F25"/>
  <sheetViews>
    <sheetView topLeftCell="A7" workbookViewId="0">
      <selection activeCell="E21" sqref="E21"/>
    </sheetView>
  </sheetViews>
  <sheetFormatPr defaultRowHeight="12.75" x14ac:dyDescent="0.2"/>
  <cols>
    <col min="1" max="1" width="34.7109375" style="20" customWidth="1"/>
    <col min="2" max="2" width="13.5703125" style="20" customWidth="1"/>
    <col min="3" max="3" width="15.28515625" style="20" customWidth="1"/>
    <col min="4" max="4" width="15.140625" style="20" customWidth="1"/>
    <col min="5" max="5" width="12.42578125" style="20" customWidth="1"/>
    <col min="6" max="6" width="11.42578125" style="20" customWidth="1"/>
    <col min="7" max="16384" width="9.140625" style="20"/>
  </cols>
  <sheetData>
    <row r="1" spans="1:6" x14ac:dyDescent="0.2">
      <c r="A1" s="191" t="s">
        <v>134</v>
      </c>
      <c r="B1" s="191"/>
      <c r="C1" s="191"/>
      <c r="D1" s="191"/>
      <c r="E1" s="19"/>
      <c r="F1" s="19"/>
    </row>
    <row r="2" spans="1:6" x14ac:dyDescent="0.2">
      <c r="A2" s="19"/>
      <c r="B2" s="19"/>
      <c r="C2" s="19"/>
      <c r="D2" s="19"/>
      <c r="E2" s="19"/>
      <c r="F2" s="19"/>
    </row>
    <row r="3" spans="1:6" ht="15.75" customHeight="1" x14ac:dyDescent="0.25">
      <c r="A3" s="209" t="s">
        <v>303</v>
      </c>
      <c r="B3" s="210"/>
      <c r="C3" s="210"/>
      <c r="D3" s="210"/>
      <c r="E3" s="210"/>
      <c r="F3" s="210"/>
    </row>
    <row r="4" spans="1:6" ht="15.75" customHeight="1" x14ac:dyDescent="0.25">
      <c r="A4" s="29"/>
      <c r="B4" s="30"/>
      <c r="C4" s="30"/>
      <c r="D4" s="30"/>
      <c r="E4" s="30"/>
      <c r="F4" s="30"/>
    </row>
    <row r="5" spans="1:6" ht="15.75" x14ac:dyDescent="0.2">
      <c r="A5" s="223" t="s">
        <v>108</v>
      </c>
      <c r="B5" s="223"/>
      <c r="C5" s="223"/>
      <c r="D5" s="223"/>
      <c r="E5" s="224"/>
      <c r="F5" s="224"/>
    </row>
    <row r="6" spans="1:6" ht="15.75" x14ac:dyDescent="0.25">
      <c r="A6" s="223" t="s">
        <v>109</v>
      </c>
      <c r="B6" s="223"/>
      <c r="C6" s="223"/>
      <c r="D6" s="225"/>
      <c r="E6" s="225"/>
      <c r="F6" s="225"/>
    </row>
    <row r="7" spans="1:6" ht="15.75" x14ac:dyDescent="0.2">
      <c r="A7" s="31"/>
      <c r="B7" s="31"/>
      <c r="C7" s="31"/>
      <c r="D7" s="31"/>
      <c r="E7" s="32"/>
      <c r="F7" s="32"/>
    </row>
    <row r="8" spans="1:6" ht="15.75" x14ac:dyDescent="0.2">
      <c r="A8" s="226" t="s">
        <v>110</v>
      </c>
      <c r="B8" s="226"/>
      <c r="C8" s="226"/>
      <c r="D8" s="227"/>
      <c r="E8" s="227"/>
      <c r="F8" s="227"/>
    </row>
    <row r="9" spans="1:6" ht="15.75" x14ac:dyDescent="0.2">
      <c r="A9" s="12"/>
      <c r="B9" s="12"/>
      <c r="C9" s="12"/>
      <c r="D9" s="12"/>
      <c r="E9" s="13"/>
      <c r="F9" s="13"/>
    </row>
    <row r="10" spans="1:6" ht="42" customHeight="1" x14ac:dyDescent="0.2">
      <c r="A10" s="53" t="s">
        <v>111</v>
      </c>
      <c r="B10" s="43" t="s">
        <v>130</v>
      </c>
      <c r="C10" s="40" t="s">
        <v>304</v>
      </c>
      <c r="D10" s="40" t="s">
        <v>282</v>
      </c>
      <c r="E10" s="52" t="s">
        <v>112</v>
      </c>
      <c r="F10" s="52" t="s">
        <v>112</v>
      </c>
    </row>
    <row r="11" spans="1:6" x14ac:dyDescent="0.2">
      <c r="A11" s="45">
        <v>1</v>
      </c>
      <c r="B11" s="46">
        <v>2</v>
      </c>
      <c r="C11" s="46">
        <v>3</v>
      </c>
      <c r="D11" s="46">
        <v>4</v>
      </c>
      <c r="E11" s="46" t="s">
        <v>113</v>
      </c>
      <c r="F11" s="46" t="s">
        <v>114</v>
      </c>
    </row>
    <row r="12" spans="1:6" ht="20.100000000000001" customHeight="1" x14ac:dyDescent="0.2">
      <c r="A12" s="48" t="s">
        <v>115</v>
      </c>
      <c r="B12" s="49">
        <f>B13</f>
        <v>1238312.1499999999</v>
      </c>
      <c r="C12" s="49">
        <v>1585339.83</v>
      </c>
      <c r="D12" s="49">
        <v>1574645.53</v>
      </c>
      <c r="E12" s="65">
        <f>IF(B12=0, 0, D12/B12*100)</f>
        <v>127.16062989448986</v>
      </c>
      <c r="F12" s="65">
        <f>IF(C12=0, 0, D12/C12*100)</f>
        <v>99.325425388448096</v>
      </c>
    </row>
    <row r="13" spans="1:6" ht="20.100000000000001" customHeight="1" x14ac:dyDescent="0.2">
      <c r="A13" s="55" t="s">
        <v>116</v>
      </c>
      <c r="B13" s="47">
        <v>1238312.1499999999</v>
      </c>
      <c r="C13" s="47">
        <v>1585339.83</v>
      </c>
      <c r="D13" s="47">
        <v>1574645.53</v>
      </c>
      <c r="E13" s="65">
        <f>IF(B13=0, 0, D13/B13*100)</f>
        <v>127.16062989448986</v>
      </c>
      <c r="F13" s="65">
        <f>IF(C13=0, 0, D13/C13*100)</f>
        <v>99.325425388448096</v>
      </c>
    </row>
    <row r="14" spans="1:6" ht="20.100000000000001" customHeight="1" x14ac:dyDescent="0.2">
      <c r="A14" s="56" t="s">
        <v>123</v>
      </c>
      <c r="B14" s="51">
        <v>1221936.68</v>
      </c>
      <c r="C14" s="51">
        <v>1544899.81</v>
      </c>
      <c r="D14" s="50">
        <v>1549279.25</v>
      </c>
      <c r="E14" s="65">
        <f>IF(B14=0, 0, D14/B14*100)</f>
        <v>126.78883246225166</v>
      </c>
      <c r="F14" s="65">
        <f>IF(C14=0, 0, D14/C14*100)</f>
        <v>100.28347728258184</v>
      </c>
    </row>
    <row r="15" spans="1:6" ht="20.100000000000001" customHeight="1" x14ac:dyDescent="0.2">
      <c r="A15" s="56" t="s">
        <v>124</v>
      </c>
      <c r="B15" s="51">
        <v>16376.47</v>
      </c>
      <c r="C15" s="51">
        <v>40440.019999999997</v>
      </c>
      <c r="D15" s="50">
        <v>25366.28</v>
      </c>
      <c r="E15" s="65">
        <f>IF(B15=0, 0, D15/B15*100)</f>
        <v>154.89467510397537</v>
      </c>
      <c r="F15" s="65">
        <f>IF(C15=0, 0, D15/C15*100)</f>
        <v>62.725686090165148</v>
      </c>
    </row>
    <row r="16" spans="1:6" x14ac:dyDescent="0.2">
      <c r="A16" s="19"/>
      <c r="B16" s="19"/>
      <c r="C16" s="19"/>
      <c r="D16" s="19"/>
      <c r="E16" s="19"/>
      <c r="F16" s="19"/>
    </row>
    <row r="18" spans="1:5" x14ac:dyDescent="0.2">
      <c r="A18" s="188" t="s">
        <v>314</v>
      </c>
    </row>
    <row r="19" spans="1:5" x14ac:dyDescent="0.2">
      <c r="E19" s="20" t="s">
        <v>153</v>
      </c>
    </row>
    <row r="21" spans="1:5" x14ac:dyDescent="0.2">
      <c r="E21" s="20" t="s">
        <v>148</v>
      </c>
    </row>
    <row r="22" spans="1:5" x14ac:dyDescent="0.2">
      <c r="A22" s="57"/>
      <c r="B22" s="57"/>
      <c r="C22" s="57"/>
      <c r="D22" s="57"/>
      <c r="E22" s="57"/>
    </row>
    <row r="23" spans="1:5" x14ac:dyDescent="0.2">
      <c r="A23" s="57"/>
      <c r="B23" s="57"/>
      <c r="C23" s="57"/>
      <c r="D23" s="57"/>
      <c r="E23" s="57"/>
    </row>
    <row r="24" spans="1:5" x14ac:dyDescent="0.2">
      <c r="A24" s="57"/>
      <c r="B24" s="57"/>
      <c r="C24" s="57"/>
      <c r="D24" s="57"/>
      <c r="E24" s="57"/>
    </row>
    <row r="25" spans="1:5" x14ac:dyDescent="0.2">
      <c r="A25" s="57"/>
      <c r="B25" s="57"/>
      <c r="C25" s="57"/>
      <c r="D25" s="57"/>
      <c r="E25" s="57"/>
    </row>
  </sheetData>
  <mergeCells count="5">
    <mergeCell ref="A3:F3"/>
    <mergeCell ref="A5:F5"/>
    <mergeCell ref="A6:F6"/>
    <mergeCell ref="A8:F8"/>
    <mergeCell ref="A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Prihodi i rashodi-ekon.klasif.</vt:lpstr>
      <vt:lpstr>Prihodi i rashodi-izvori</vt:lpstr>
      <vt:lpstr>Prih i rashodi-prog.,ekon,izvr</vt:lpstr>
      <vt:lpstr>Rashodi-funkcijska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Skola</cp:lastModifiedBy>
  <cp:lastPrinted>2025-03-24T11:00:30Z</cp:lastPrinted>
  <dcterms:created xsi:type="dcterms:W3CDTF">2013-09-11T11:00:21Z</dcterms:created>
  <dcterms:modified xsi:type="dcterms:W3CDTF">2025-03-24T11:01:09Z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Prilog_1._Model prijedloga financijskog plana proračunskog korisnika proračuna.xls</vt:lpwstr>
  </property>
</Properties>
</file>